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665" yWindow="240" windowWidth="10890" windowHeight="988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'Sheet1'!$A$1:$O$77</definedName>
  </definedNames>
  <calcPr calcId="145621"/>
</workbook>
</file>

<file path=xl/sharedStrings.xml><?xml version="1.0" encoding="utf-8"?>
<sst xmlns="http://schemas.openxmlformats.org/spreadsheetml/2006/main" count="225" uniqueCount="137">
  <si>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</si>
  <si>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</si>
  <si>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</si>
  <si>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</si>
  <si>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</si>
  <si>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</si>
  <si>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</si>
  <si>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</si>
  <si>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</si>
  <si>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</si>
  <si>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</si>
  <si>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</si>
  <si>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</si>
  <si>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</si>
  <si>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</si>
  <si>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</si>
  <si>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</si>
  <si>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</si>
  <si>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</si>
  <si>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</si>
  <si>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</si>
  <si>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</si>
  <si>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</si>
  <si>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</si>
  <si>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</si>
  <si>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</si>
  <si>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</si>
  <si>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</si>
  <si>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</si>
  <si>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</si>
  <si>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</si>
  <si>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</si>
  <si>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</si>
  <si>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</si>
  <si>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</si>
  <si>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</si>
  <si>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</si>
  <si>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</si>
  <si>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</si>
  <si>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</si>
  <si>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</si>
  <si>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</si>
  <si>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</si>
  <si>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</si>
  <si>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</si>
  <si>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</si>
  <si>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</si>
  <si>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</si>
  <si>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</si>
  <si>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</si>
  <si>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</si>
  <si>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</si>
  <si>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</si>
  <si>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</si>
  <si>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</si>
  <si>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</si>
  <si>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</si>
  <si>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</si>
  <si>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</si>
  <si>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</si>
  <si>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</si>
  <si>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</si>
  <si>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</si>
  <si>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</si>
  <si>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</si>
  <si>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</si>
  <si>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</si>
  <si>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</si>
  <si>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</si>
  <si>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</si>
  <si>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</si>
  <si>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</si>
  <si>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</si>
  <si>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</si>
  <si>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</si>
  <si>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</si>
  <si>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</si>
  <si>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</si>
  <si>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</si>
  <si>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</si>
  <si>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"ТЭСО ИНВЕСТМЕНТ ҮЦК" ХХК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</si>
  <si>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</si>
  <si>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</si>
  <si>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</si>
  <si>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</si>
  <si>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</si>
  <si>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</si>
  <si>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</si>
  <si>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</si>
  <si>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</si>
  <si>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</si>
  <si>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</si>
  <si>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</si>
  <si>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</si>
  <si>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</si>
  <si>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</si>
  <si>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</si>
  <si>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</si>
  <si>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</si>
  <si>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</si>
  <si>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</si>
  <si>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</si>
  <si>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</si>
  <si>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</si>
  <si>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</si>
  <si>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</si>
  <si>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</si>
  <si>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</si>
  <si>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</si>
  <si>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</si>
  <si>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</si>
  <si>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</si>
  <si>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</si>
  <si>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</si>
  <si>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</si>
  <si>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</si>
  <si>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</si>
  <si>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</si>
  <si>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</si>
  <si>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</si>
  <si>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</si>
  <si>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</si>
  <si>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</si>
  <si>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</si>
  <si>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</si>
  <si>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</si>
  <si>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</si>
  <si>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</si>
  <si>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</si>
  <si>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</si>
  <si>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</si>
  <si>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</si>
  <si>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</si>
  <si>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</si>
  <si>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</si>
  <si>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>2-р сарын арилжааны дүн</t>
  </si>
  <si>
    <t xml:space="preserve">2018 оны 3 дугаар сарын 7-ны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</si>
</sst>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8" fillId="2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9" fontId="8" fillId="2" borderId="5" xfId="15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72688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17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796</v>
          </cell>
          <cell r="E10">
            <v>966726</v>
          </cell>
          <cell r="F10">
            <v>47677</v>
          </cell>
          <cell r="G10">
            <v>35598103</v>
          </cell>
          <cell r="H10">
            <v>36564829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3</v>
          </cell>
          <cell r="G11">
            <v>28500</v>
          </cell>
          <cell r="H11">
            <v>28500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567048</v>
          </cell>
          <cell r="E12">
            <v>150563570.1</v>
          </cell>
          <cell r="F12">
            <v>380642</v>
          </cell>
          <cell r="G12">
            <v>134342060.02</v>
          </cell>
          <cell r="H12">
            <v>284905630.12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564582</v>
          </cell>
          <cell r="E16">
            <v>319285318.16</v>
          </cell>
          <cell r="F16">
            <v>747264</v>
          </cell>
          <cell r="G16">
            <v>670022411.85</v>
          </cell>
          <cell r="H16">
            <v>989307730.01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12393</v>
          </cell>
          <cell r="E19">
            <v>11058357</v>
          </cell>
          <cell r="F19">
            <v>29565</v>
          </cell>
          <cell r="G19">
            <v>27876850</v>
          </cell>
          <cell r="H19">
            <v>38935207</v>
          </cell>
        </row>
        <row r="20">
          <cell r="B20" t="str">
            <v>BSK</v>
          </cell>
          <cell r="C20" t="str">
            <v>BLUE SKY</v>
          </cell>
          <cell r="D20">
            <v>3128</v>
          </cell>
          <cell r="E20">
            <v>509556.2</v>
          </cell>
          <cell r="F20">
            <v>474</v>
          </cell>
          <cell r="G20">
            <v>830170</v>
          </cell>
          <cell r="H20">
            <v>1339726.2</v>
          </cell>
        </row>
        <row r="21">
          <cell r="B21" t="str">
            <v>BULG</v>
          </cell>
          <cell r="C21" t="str">
            <v>Булган брокер ХХК</v>
          </cell>
          <cell r="D21">
            <v>500</v>
          </cell>
          <cell r="E21">
            <v>350000</v>
          </cell>
          <cell r="F21">
            <v>306</v>
          </cell>
          <cell r="G21">
            <v>149940</v>
          </cell>
          <cell r="H21">
            <v>499940</v>
          </cell>
        </row>
        <row r="22">
          <cell r="B22" t="str">
            <v>BUMB</v>
          </cell>
          <cell r="C22" t="str">
            <v>Бумбат-Алтай ХХК</v>
          </cell>
          <cell r="D22">
            <v>275887</v>
          </cell>
          <cell r="E22">
            <v>372833418.8</v>
          </cell>
          <cell r="F22">
            <v>323685</v>
          </cell>
          <cell r="G22">
            <v>230082844.45</v>
          </cell>
          <cell r="H22">
            <v>602916263.25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19567</v>
          </cell>
          <cell r="E23">
            <v>27079500</v>
          </cell>
          <cell r="F23">
            <v>4901</v>
          </cell>
          <cell r="G23">
            <v>32787385</v>
          </cell>
          <cell r="H23">
            <v>59866885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</v>
          </cell>
          <cell r="E26">
            <v>3483</v>
          </cell>
          <cell r="F26">
            <v>345</v>
          </cell>
          <cell r="G26">
            <v>3658517</v>
          </cell>
          <cell r="H26">
            <v>3662000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13026</v>
          </cell>
          <cell r="E28">
            <v>5215648</v>
          </cell>
          <cell r="F28">
            <v>8757</v>
          </cell>
          <cell r="G28">
            <v>12437541</v>
          </cell>
          <cell r="H28">
            <v>17653189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1430</v>
          </cell>
          <cell r="E29">
            <v>19867200</v>
          </cell>
          <cell r="F29">
            <v>8000</v>
          </cell>
          <cell r="G29">
            <v>2068000</v>
          </cell>
          <cell r="H29">
            <v>21935200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7534</v>
          </cell>
          <cell r="E33">
            <v>888342</v>
          </cell>
          <cell r="F33">
            <v>0</v>
          </cell>
          <cell r="G33">
            <v>0</v>
          </cell>
          <cell r="H33">
            <v>888342</v>
          </cell>
        </row>
        <row r="34">
          <cell r="B34" t="str">
            <v>GAUL</v>
          </cell>
          <cell r="C34" t="str">
            <v>Гаүли ХХК</v>
          </cell>
          <cell r="D34">
            <v>138849</v>
          </cell>
          <cell r="E34">
            <v>63401973.4</v>
          </cell>
          <cell r="F34">
            <v>42910</v>
          </cell>
          <cell r="G34">
            <v>37929929</v>
          </cell>
          <cell r="H34">
            <v>101331902.4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253</v>
          </cell>
          <cell r="E35">
            <v>2647490</v>
          </cell>
          <cell r="F35">
            <v>49</v>
          </cell>
          <cell r="G35">
            <v>524300</v>
          </cell>
          <cell r="H35">
            <v>3171790</v>
          </cell>
        </row>
        <row r="36">
          <cell r="B36" t="str">
            <v>GDSC</v>
          </cell>
          <cell r="C36" t="str">
            <v>Гүүдсек ХХК</v>
          </cell>
          <cell r="D36">
            <v>9643</v>
          </cell>
          <cell r="E36">
            <v>7720184</v>
          </cell>
          <cell r="F36">
            <v>10668</v>
          </cell>
          <cell r="G36">
            <v>20256714.4</v>
          </cell>
          <cell r="H36">
            <v>27976898.4</v>
          </cell>
        </row>
        <row r="37">
          <cell r="B37" t="str">
            <v>GLMT</v>
          </cell>
          <cell r="C37" t="str">
            <v>Голомт Капитал ХХК</v>
          </cell>
          <cell r="D37">
            <v>617125</v>
          </cell>
          <cell r="E37">
            <v>407201406.66</v>
          </cell>
          <cell r="F37">
            <v>517796</v>
          </cell>
          <cell r="G37">
            <v>211080794.33</v>
          </cell>
          <cell r="H37">
            <v>618282200.99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211500</v>
          </cell>
          <cell r="G38">
            <v>149773453.7</v>
          </cell>
          <cell r="H38">
            <v>149773453.7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625</v>
          </cell>
          <cell r="G40">
            <v>820500</v>
          </cell>
          <cell r="H40">
            <v>820500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12722</v>
          </cell>
          <cell r="E42">
            <v>93453629.48</v>
          </cell>
          <cell r="F42">
            <v>1364</v>
          </cell>
          <cell r="G42">
            <v>3750796</v>
          </cell>
          <cell r="H42">
            <v>97204425.48</v>
          </cell>
        </row>
        <row r="43">
          <cell r="B43" t="str">
            <v>MERG</v>
          </cell>
          <cell r="C43" t="str">
            <v>Мэргэн санаа ХХК</v>
          </cell>
          <cell r="D43">
            <v>25971</v>
          </cell>
          <cell r="E43">
            <v>18204950</v>
          </cell>
          <cell r="F43">
            <v>1247</v>
          </cell>
          <cell r="G43">
            <v>10327380</v>
          </cell>
          <cell r="H43">
            <v>28532330</v>
          </cell>
        </row>
        <row r="44">
          <cell r="B44" t="str">
            <v>MIBG</v>
          </cell>
          <cell r="C44" t="str">
            <v>Эм Ай Би Жи ХХК</v>
          </cell>
          <cell r="D44">
            <v>5010</v>
          </cell>
          <cell r="E44">
            <v>1075000</v>
          </cell>
          <cell r="F44">
            <v>12273</v>
          </cell>
          <cell r="G44">
            <v>5058439</v>
          </cell>
          <cell r="H44">
            <v>6133439</v>
          </cell>
        </row>
        <row r="45">
          <cell r="B45" t="str">
            <v>MICC</v>
          </cell>
          <cell r="C45" t="str">
            <v>Эм Ай Си Си ХХК</v>
          </cell>
          <cell r="D45">
            <v>110</v>
          </cell>
          <cell r="E45">
            <v>54040</v>
          </cell>
          <cell r="F45">
            <v>0</v>
          </cell>
          <cell r="G45">
            <v>0</v>
          </cell>
          <cell r="H45">
            <v>54040</v>
          </cell>
        </row>
        <row r="46">
          <cell r="B46" t="str">
            <v>MNET</v>
          </cell>
          <cell r="C46" t="str">
            <v>Ард секюритиз ХХК</v>
          </cell>
          <cell r="D46">
            <v>296476</v>
          </cell>
          <cell r="E46">
            <v>178705788.3</v>
          </cell>
          <cell r="F46">
            <v>270929</v>
          </cell>
          <cell r="G46">
            <v>134067498.9</v>
          </cell>
          <cell r="H46">
            <v>312773287.20000005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3132</v>
          </cell>
          <cell r="E47">
            <v>4826260</v>
          </cell>
          <cell r="F47">
            <v>0</v>
          </cell>
          <cell r="G47">
            <v>0</v>
          </cell>
          <cell r="H47">
            <v>4826260</v>
          </cell>
        </row>
        <row r="48">
          <cell r="B48" t="str">
            <v>MSDQ</v>
          </cell>
          <cell r="C48" t="str">
            <v>Масдак ХХК</v>
          </cell>
          <cell r="D48">
            <v>790</v>
          </cell>
          <cell r="E48">
            <v>1541881.6</v>
          </cell>
          <cell r="F48">
            <v>744</v>
          </cell>
          <cell r="G48">
            <v>3068550</v>
          </cell>
          <cell r="H48">
            <v>4610431.6</v>
          </cell>
        </row>
        <row r="49">
          <cell r="B49" t="str">
            <v>MSEC</v>
          </cell>
          <cell r="C49" t="str">
            <v>Монсек ХХК</v>
          </cell>
          <cell r="D49">
            <v>43933</v>
          </cell>
          <cell r="E49">
            <v>35440732.32</v>
          </cell>
          <cell r="F49">
            <v>264194</v>
          </cell>
          <cell r="G49">
            <v>41447839.3</v>
          </cell>
          <cell r="H49">
            <v>76888571.62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410372</v>
          </cell>
          <cell r="E51">
            <v>335495305.86</v>
          </cell>
          <cell r="F51">
            <v>93863</v>
          </cell>
          <cell r="G51">
            <v>71601677</v>
          </cell>
          <cell r="H51">
            <v>407096982.86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1411</v>
          </cell>
          <cell r="E52">
            <v>1892400</v>
          </cell>
          <cell r="F52">
            <v>3362</v>
          </cell>
          <cell r="G52">
            <v>4838437</v>
          </cell>
          <cell r="H52">
            <v>6730837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681</v>
          </cell>
          <cell r="E54">
            <v>2253263.4</v>
          </cell>
          <cell r="F54">
            <v>58557</v>
          </cell>
          <cell r="G54">
            <v>44150000.9</v>
          </cell>
          <cell r="H54">
            <v>46403264.3</v>
          </cell>
        </row>
        <row r="55">
          <cell r="B55" t="str">
            <v>SECP</v>
          </cell>
          <cell r="C55" t="str">
            <v>СИКАП</v>
          </cell>
          <cell r="D55">
            <v>15718</v>
          </cell>
          <cell r="E55">
            <v>9803330</v>
          </cell>
          <cell r="F55">
            <v>4200</v>
          </cell>
          <cell r="G55">
            <v>2513890</v>
          </cell>
          <cell r="H55">
            <v>12317220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821080</v>
          </cell>
          <cell r="E57">
            <v>181904604.7</v>
          </cell>
          <cell r="F57">
            <v>701967</v>
          </cell>
          <cell r="G57">
            <v>422697876.46</v>
          </cell>
          <cell r="H57">
            <v>604602481.16</v>
          </cell>
        </row>
        <row r="58">
          <cell r="B58" t="str">
            <v>TABO</v>
          </cell>
          <cell r="C58" t="str">
            <v>Таван богд ХХК</v>
          </cell>
          <cell r="D58">
            <v>64572</v>
          </cell>
          <cell r="E58">
            <v>50459487</v>
          </cell>
          <cell r="F58">
            <v>5038</v>
          </cell>
          <cell r="G58">
            <v>22578376</v>
          </cell>
          <cell r="H58">
            <v>73037863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32270</v>
          </cell>
          <cell r="E59">
            <v>23630106</v>
          </cell>
          <cell r="F59">
            <v>6342</v>
          </cell>
          <cell r="G59">
            <v>8061069.29</v>
          </cell>
          <cell r="H59">
            <v>31691175.29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632055</v>
          </cell>
          <cell r="E60">
            <v>316744484.19</v>
          </cell>
          <cell r="F60">
            <v>400186</v>
          </cell>
          <cell r="G60">
            <v>163975391.97</v>
          </cell>
          <cell r="H60">
            <v>480719876.15999997</v>
          </cell>
        </row>
        <row r="61">
          <cell r="B61" t="str">
            <v>TNGR</v>
          </cell>
          <cell r="C61" t="str">
            <v>Тэнгэр капитал ХХК</v>
          </cell>
          <cell r="D61">
            <v>10108</v>
          </cell>
          <cell r="E61">
            <v>10644977.4</v>
          </cell>
          <cell r="F61">
            <v>388791</v>
          </cell>
          <cell r="G61">
            <v>80874308</v>
          </cell>
          <cell r="H61">
            <v>91519285.4</v>
          </cell>
        </row>
        <row r="62">
          <cell r="B62" t="str">
            <v>TTOL</v>
          </cell>
          <cell r="C62" t="str">
            <v>Тэсо Инвестмент</v>
          </cell>
          <cell r="D62">
            <v>207</v>
          </cell>
          <cell r="E62">
            <v>190523</v>
          </cell>
          <cell r="F62">
            <v>4</v>
          </cell>
          <cell r="G62">
            <v>99200</v>
          </cell>
          <cell r="H62">
            <v>289723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302</v>
          </cell>
          <cell r="E63">
            <v>3914050</v>
          </cell>
          <cell r="F63">
            <v>9000</v>
          </cell>
          <cell r="G63">
            <v>13058245</v>
          </cell>
          <cell r="H63">
            <v>16972295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11780</v>
          </cell>
          <cell r="E66">
            <v>3109876</v>
          </cell>
          <cell r="F66">
            <v>63235</v>
          </cell>
          <cell r="G66">
            <v>60499874</v>
          </cell>
          <cell r="H66">
            <v>63609750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Q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4061</v>
          </cell>
          <cell r="E10">
            <v>915583.5</v>
          </cell>
          <cell r="F10">
            <v>395</v>
          </cell>
          <cell r="G10">
            <v>898500</v>
          </cell>
          <cell r="H10">
            <v>1814083.5</v>
          </cell>
          <cell r="Q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8600</v>
          </cell>
          <cell r="G11">
            <v>646400</v>
          </cell>
          <cell r="H11">
            <v>646400</v>
          </cell>
          <cell r="Q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847926</v>
          </cell>
          <cell r="E12">
            <v>438106674.54</v>
          </cell>
          <cell r="F12">
            <v>62559</v>
          </cell>
          <cell r="G12">
            <v>73076324.53</v>
          </cell>
          <cell r="H12">
            <v>511182999.07000005</v>
          </cell>
          <cell r="Q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Q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148</v>
          </cell>
          <cell r="E14">
            <v>1627520</v>
          </cell>
          <cell r="F14">
            <v>0</v>
          </cell>
          <cell r="G14">
            <v>0</v>
          </cell>
          <cell r="H14">
            <v>1627520</v>
          </cell>
          <cell r="Q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Q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402646</v>
          </cell>
          <cell r="E16">
            <v>200075660.07</v>
          </cell>
          <cell r="F16">
            <v>456799</v>
          </cell>
          <cell r="G16">
            <v>284172879.64</v>
          </cell>
          <cell r="H16">
            <v>484248539.71</v>
          </cell>
          <cell r="Q16">
            <v>0</v>
          </cell>
          <cell r="T16">
            <v>463</v>
          </cell>
          <cell r="U16">
            <v>47353900</v>
          </cell>
          <cell r="V16">
            <v>463</v>
          </cell>
          <cell r="W16">
            <v>47353900</v>
          </cell>
          <cell r="X16">
            <v>94707800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Q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Q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1584</v>
          </cell>
          <cell r="E19">
            <v>17098920</v>
          </cell>
          <cell r="F19">
            <v>90117</v>
          </cell>
          <cell r="G19">
            <v>77604168.5</v>
          </cell>
          <cell r="H19">
            <v>94703088.5</v>
          </cell>
          <cell r="Q19">
            <v>0</v>
          </cell>
          <cell r="T19">
            <v>692</v>
          </cell>
          <cell r="U19">
            <v>68196600</v>
          </cell>
          <cell r="V19">
            <v>1384</v>
          </cell>
          <cell r="W19">
            <v>136926040</v>
          </cell>
          <cell r="X19">
            <v>205122640</v>
          </cell>
        </row>
        <row r="20">
          <cell r="B20" t="str">
            <v>BSK</v>
          </cell>
          <cell r="C20" t="str">
            <v>BLUE SKY</v>
          </cell>
          <cell r="D20">
            <v>2517</v>
          </cell>
          <cell r="E20">
            <v>16748410</v>
          </cell>
          <cell r="F20">
            <v>400</v>
          </cell>
          <cell r="G20">
            <v>2637895</v>
          </cell>
          <cell r="H20">
            <v>19386305</v>
          </cell>
          <cell r="Q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3395</v>
          </cell>
          <cell r="E21">
            <v>689178</v>
          </cell>
          <cell r="F21">
            <v>80</v>
          </cell>
          <cell r="G21">
            <v>960000</v>
          </cell>
          <cell r="H21">
            <v>1649178</v>
          </cell>
          <cell r="Q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91383</v>
          </cell>
          <cell r="E22">
            <v>153912565.7</v>
          </cell>
          <cell r="F22">
            <v>240775</v>
          </cell>
          <cell r="G22">
            <v>209447737.08</v>
          </cell>
          <cell r="H22">
            <v>363360302.78</v>
          </cell>
          <cell r="O22">
            <v>171</v>
          </cell>
          <cell r="P22">
            <v>17100000</v>
          </cell>
          <cell r="Q22">
            <v>17100000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19368</v>
          </cell>
          <cell r="E23">
            <v>24440740</v>
          </cell>
          <cell r="F23">
            <v>9376</v>
          </cell>
          <cell r="G23">
            <v>17759311.76</v>
          </cell>
          <cell r="H23">
            <v>42200051.760000005</v>
          </cell>
          <cell r="M23">
            <v>165</v>
          </cell>
          <cell r="N23">
            <v>16500000</v>
          </cell>
          <cell r="O23">
            <v>20</v>
          </cell>
          <cell r="P23">
            <v>2000000</v>
          </cell>
          <cell r="Q23">
            <v>18500000</v>
          </cell>
          <cell r="T23">
            <v>5641</v>
          </cell>
          <cell r="U23">
            <v>587450300</v>
          </cell>
          <cell r="V23">
            <v>4641</v>
          </cell>
          <cell r="W23">
            <v>487450300</v>
          </cell>
          <cell r="X23">
            <v>1074900600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Q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Q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500</v>
          </cell>
          <cell r="E26">
            <v>1005000</v>
          </cell>
          <cell r="F26">
            <v>13108</v>
          </cell>
          <cell r="G26">
            <v>8005586</v>
          </cell>
          <cell r="H26">
            <v>9010586</v>
          </cell>
          <cell r="Q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Q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8322</v>
          </cell>
          <cell r="E28">
            <v>4714887.65</v>
          </cell>
          <cell r="F28">
            <v>10732</v>
          </cell>
          <cell r="G28">
            <v>5933096</v>
          </cell>
          <cell r="H28">
            <v>10647983.65</v>
          </cell>
          <cell r="Q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900</v>
          </cell>
          <cell r="E29">
            <v>4318000</v>
          </cell>
          <cell r="F29">
            <v>22489</v>
          </cell>
          <cell r="G29">
            <v>10607337</v>
          </cell>
          <cell r="H29">
            <v>14925337</v>
          </cell>
          <cell r="Q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Q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Q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Q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150</v>
          </cell>
          <cell r="E33">
            <v>1796080</v>
          </cell>
          <cell r="F33">
            <v>1000</v>
          </cell>
          <cell r="G33">
            <v>400000</v>
          </cell>
          <cell r="H33">
            <v>2196080</v>
          </cell>
          <cell r="Q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269016</v>
          </cell>
          <cell r="E34">
            <v>56695364.77</v>
          </cell>
          <cell r="F34">
            <v>115554</v>
          </cell>
          <cell r="G34">
            <v>64739985.9</v>
          </cell>
          <cell r="H34">
            <v>121435350.67</v>
          </cell>
          <cell r="M34">
            <v>26</v>
          </cell>
          <cell r="N34">
            <v>2600000</v>
          </cell>
          <cell r="Q34">
            <v>2600000</v>
          </cell>
          <cell r="T34">
            <v>149</v>
          </cell>
          <cell r="U34">
            <v>15118300</v>
          </cell>
          <cell r="V34">
            <v>149</v>
          </cell>
          <cell r="W34">
            <v>15118300</v>
          </cell>
          <cell r="X34">
            <v>30236600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11272</v>
          </cell>
          <cell r="E35">
            <v>5010337</v>
          </cell>
          <cell r="F35">
            <v>31221</v>
          </cell>
          <cell r="G35">
            <v>20090041</v>
          </cell>
          <cell r="H35">
            <v>25100378</v>
          </cell>
          <cell r="Q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2077</v>
          </cell>
          <cell r="E36">
            <v>1415525</v>
          </cell>
          <cell r="F36">
            <v>10202</v>
          </cell>
          <cell r="G36">
            <v>35589361.98</v>
          </cell>
          <cell r="H36">
            <v>37004886.98</v>
          </cell>
          <cell r="Q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432682</v>
          </cell>
          <cell r="E37">
            <v>242725448.6</v>
          </cell>
          <cell r="F37">
            <v>384981</v>
          </cell>
          <cell r="G37">
            <v>208886318.13</v>
          </cell>
          <cell r="H37">
            <v>451611766.73</v>
          </cell>
          <cell r="O37">
            <v>1</v>
          </cell>
          <cell r="P37">
            <v>100000</v>
          </cell>
          <cell r="Q37">
            <v>100000</v>
          </cell>
          <cell r="T37">
            <v>692</v>
          </cell>
          <cell r="U37">
            <v>68729440</v>
          </cell>
          <cell r="V37">
            <v>0</v>
          </cell>
          <cell r="W37">
            <v>0</v>
          </cell>
          <cell r="X37">
            <v>68729440</v>
          </cell>
        </row>
        <row r="38">
          <cell r="B38" t="str">
            <v>GNDX</v>
          </cell>
          <cell r="C38" t="str">
            <v>Гендекс ХХК</v>
          </cell>
          <cell r="D38">
            <v>21</v>
          </cell>
          <cell r="E38">
            <v>37960</v>
          </cell>
          <cell r="F38">
            <v>36817</v>
          </cell>
          <cell r="G38">
            <v>26318139.37</v>
          </cell>
          <cell r="H38">
            <v>26356099.37</v>
          </cell>
          <cell r="Q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Q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70</v>
          </cell>
          <cell r="E40">
            <v>1751000</v>
          </cell>
          <cell r="F40">
            <v>100</v>
          </cell>
          <cell r="G40">
            <v>1050000</v>
          </cell>
          <cell r="H40">
            <v>2801000</v>
          </cell>
          <cell r="Q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Q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23423</v>
          </cell>
          <cell r="E42">
            <v>22582775</v>
          </cell>
          <cell r="F42">
            <v>2873</v>
          </cell>
          <cell r="G42">
            <v>1250890</v>
          </cell>
          <cell r="H42">
            <v>23833665</v>
          </cell>
          <cell r="Q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54</v>
          </cell>
          <cell r="E43">
            <v>107540</v>
          </cell>
          <cell r="F43">
            <v>193</v>
          </cell>
          <cell r="G43">
            <v>2546040</v>
          </cell>
          <cell r="H43">
            <v>2653580</v>
          </cell>
          <cell r="Q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34</v>
          </cell>
          <cell r="G44">
            <v>169110</v>
          </cell>
          <cell r="H44">
            <v>169110</v>
          </cell>
          <cell r="Q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120</v>
          </cell>
          <cell r="E45">
            <v>14896</v>
          </cell>
          <cell r="F45">
            <v>1217</v>
          </cell>
          <cell r="G45">
            <v>3768680</v>
          </cell>
          <cell r="H45">
            <v>3783576</v>
          </cell>
          <cell r="Q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84758</v>
          </cell>
          <cell r="E46">
            <v>59083027.84</v>
          </cell>
          <cell r="F46">
            <v>250574</v>
          </cell>
          <cell r="G46">
            <v>90563111.97</v>
          </cell>
          <cell r="H46">
            <v>149646139.81</v>
          </cell>
          <cell r="Q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Q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17741</v>
          </cell>
          <cell r="E48">
            <v>3127926</v>
          </cell>
          <cell r="F48">
            <v>20387</v>
          </cell>
          <cell r="G48">
            <v>10419810.5</v>
          </cell>
          <cell r="H48">
            <v>13547736.5</v>
          </cell>
          <cell r="Q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15791</v>
          </cell>
          <cell r="E49">
            <v>10502785.7</v>
          </cell>
          <cell r="F49">
            <v>22568</v>
          </cell>
          <cell r="G49">
            <v>21358221</v>
          </cell>
          <cell r="H49">
            <v>31861006.7</v>
          </cell>
          <cell r="Q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Q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58874</v>
          </cell>
          <cell r="E51">
            <v>31970147.75</v>
          </cell>
          <cell r="F51">
            <v>154167</v>
          </cell>
          <cell r="G51">
            <v>59649478.58</v>
          </cell>
          <cell r="H51">
            <v>91619626.33</v>
          </cell>
          <cell r="O51">
            <v>1</v>
          </cell>
          <cell r="P51">
            <v>100000</v>
          </cell>
          <cell r="Q51">
            <v>100000</v>
          </cell>
          <cell r="T51">
            <v>1997</v>
          </cell>
          <cell r="U51">
            <v>197563210</v>
          </cell>
          <cell r="V51">
            <v>1997</v>
          </cell>
          <cell r="W51">
            <v>197563210</v>
          </cell>
          <cell r="X51">
            <v>395126420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67</v>
          </cell>
          <cell r="G52">
            <v>46900</v>
          </cell>
          <cell r="H52">
            <v>46900</v>
          </cell>
          <cell r="Q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Q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11823</v>
          </cell>
          <cell r="E54">
            <v>727073.3</v>
          </cell>
          <cell r="F54">
            <v>57214</v>
          </cell>
          <cell r="G54">
            <v>41363514.3</v>
          </cell>
          <cell r="H54">
            <v>42090587.599999994</v>
          </cell>
          <cell r="Q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3408</v>
          </cell>
          <cell r="E55">
            <v>1934880</v>
          </cell>
          <cell r="F55">
            <v>1500</v>
          </cell>
          <cell r="G55">
            <v>720000</v>
          </cell>
          <cell r="H55">
            <v>2654880</v>
          </cell>
          <cell r="Q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Q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258224</v>
          </cell>
          <cell r="E57">
            <v>135770045.97</v>
          </cell>
          <cell r="F57">
            <v>629176</v>
          </cell>
          <cell r="G57">
            <v>195668764.5</v>
          </cell>
          <cell r="H57">
            <v>331438810.47</v>
          </cell>
          <cell r="Q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40907</v>
          </cell>
          <cell r="E58">
            <v>28699390</v>
          </cell>
          <cell r="F58">
            <v>40959</v>
          </cell>
          <cell r="G58">
            <v>46313238</v>
          </cell>
          <cell r="H58">
            <v>75012628</v>
          </cell>
          <cell r="Q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245258</v>
          </cell>
          <cell r="E59">
            <v>99950585</v>
          </cell>
          <cell r="F59">
            <v>253462</v>
          </cell>
          <cell r="G59">
            <v>109778953.5</v>
          </cell>
          <cell r="H59">
            <v>209729538.5</v>
          </cell>
          <cell r="Q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299193</v>
          </cell>
          <cell r="E60">
            <v>137800972.6</v>
          </cell>
          <cell r="F60">
            <v>228368</v>
          </cell>
          <cell r="G60">
            <v>68172309.65</v>
          </cell>
          <cell r="H60">
            <v>205973282.25</v>
          </cell>
          <cell r="M60">
            <v>2</v>
          </cell>
          <cell r="N60">
            <v>200000</v>
          </cell>
          <cell r="Q60">
            <v>200000</v>
          </cell>
          <cell r="T60">
            <v>0</v>
          </cell>
          <cell r="U60">
            <v>0</v>
          </cell>
          <cell r="V60">
            <v>1000</v>
          </cell>
          <cell r="W60">
            <v>100000000</v>
          </cell>
          <cell r="X60">
            <v>100000000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7123</v>
          </cell>
          <cell r="E61">
            <v>979158.1</v>
          </cell>
          <cell r="F61">
            <v>1110</v>
          </cell>
          <cell r="G61">
            <v>989750</v>
          </cell>
          <cell r="H61">
            <v>1968908.1</v>
          </cell>
          <cell r="Q61">
            <v>0</v>
          </cell>
          <cell r="T61">
            <v>107</v>
          </cell>
          <cell r="U61">
            <v>10475300</v>
          </cell>
          <cell r="V61">
            <v>107</v>
          </cell>
          <cell r="W61">
            <v>10475300</v>
          </cell>
          <cell r="X61">
            <v>20950600</v>
          </cell>
        </row>
        <row r="62">
          <cell r="B62" t="str">
            <v>TTOL</v>
          </cell>
          <cell r="C62" t="str">
            <v>Тэсо Инвестмент</v>
          </cell>
          <cell r="D62">
            <v>903</v>
          </cell>
          <cell r="E62">
            <v>5660435</v>
          </cell>
          <cell r="F62">
            <v>0</v>
          </cell>
          <cell r="G62">
            <v>0</v>
          </cell>
          <cell r="H62">
            <v>5660435</v>
          </cell>
          <cell r="Q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0</v>
          </cell>
          <cell r="E63">
            <v>0</v>
          </cell>
          <cell r="F63">
            <v>2004</v>
          </cell>
          <cell r="G63">
            <v>4068759</v>
          </cell>
          <cell r="H63">
            <v>4068759</v>
          </cell>
          <cell r="Q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Q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Q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7197</v>
          </cell>
          <cell r="E66">
            <v>1239682</v>
          </cell>
          <cell r="F66">
            <v>11657</v>
          </cell>
          <cell r="G66">
            <v>7565562.2</v>
          </cell>
          <cell r="H66">
            <v>8805244.2</v>
          </cell>
          <cell r="Q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K10">
            <v>0</v>
          </cell>
          <cell r="L10">
            <v>0</v>
          </cell>
          <cell r="M10">
            <v>1878200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60473168.16</v>
          </cell>
          <cell r="F12">
            <v>380362</v>
          </cell>
          <cell r="G12">
            <v>232031837.02</v>
          </cell>
          <cell r="H12">
            <v>292505005.18</v>
          </cell>
          <cell r="I12">
            <v>184716</v>
          </cell>
          <cell r="J12">
            <v>18471600</v>
          </cell>
          <cell r="K12">
            <v>0</v>
          </cell>
          <cell r="L12">
            <v>0</v>
          </cell>
          <cell r="M12">
            <v>18471600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641588511.93</v>
          </cell>
          <cell r="H16">
            <v>928993206.18</v>
          </cell>
          <cell r="I16">
            <v>574161</v>
          </cell>
          <cell r="J16">
            <v>57416100</v>
          </cell>
          <cell r="K16">
            <v>0</v>
          </cell>
          <cell r="L16">
            <v>0</v>
          </cell>
          <cell r="M16">
            <v>57416100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42349891.73</v>
          </cell>
          <cell r="H19">
            <v>100473220.22999999</v>
          </cell>
          <cell r="I19">
            <v>125806</v>
          </cell>
          <cell r="J19">
            <v>12580600</v>
          </cell>
          <cell r="K19">
            <v>0</v>
          </cell>
          <cell r="L19">
            <v>0</v>
          </cell>
          <cell r="M19">
            <v>12580600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K20">
            <v>0</v>
          </cell>
          <cell r="L20">
            <v>0</v>
          </cell>
          <cell r="M20">
            <v>168000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8646579.12</v>
          </cell>
          <cell r="H21">
            <v>9004079.12</v>
          </cell>
          <cell r="I21">
            <v>57091</v>
          </cell>
          <cell r="J21">
            <v>5709100</v>
          </cell>
          <cell r="K21">
            <v>0</v>
          </cell>
          <cell r="L21">
            <v>0</v>
          </cell>
          <cell r="M21">
            <v>5709100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</v>
          </cell>
          <cell r="F22">
            <v>522711</v>
          </cell>
          <cell r="G22">
            <v>245746170.65</v>
          </cell>
          <cell r="H22">
            <v>443756278.95000005</v>
          </cell>
          <cell r="I22">
            <v>282340</v>
          </cell>
          <cell r="J22">
            <v>28234000</v>
          </cell>
          <cell r="K22">
            <v>0</v>
          </cell>
          <cell r="L22">
            <v>0</v>
          </cell>
          <cell r="M22">
            <v>28234000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K23">
            <v>0</v>
          </cell>
          <cell r="L23">
            <v>0</v>
          </cell>
          <cell r="M23">
            <v>4812300</v>
          </cell>
          <cell r="N23">
            <v>145</v>
          </cell>
          <cell r="O23">
            <v>14500000</v>
          </cell>
          <cell r="P23">
            <v>0</v>
          </cell>
          <cell r="Q23">
            <v>0</v>
          </cell>
          <cell r="R23">
            <v>14500000</v>
          </cell>
          <cell r="S23">
            <v>0</v>
          </cell>
          <cell r="T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K28">
            <v>0</v>
          </cell>
          <cell r="L28">
            <v>0</v>
          </cell>
          <cell r="M28">
            <v>3189200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K33">
            <v>0</v>
          </cell>
          <cell r="L33">
            <v>0</v>
          </cell>
          <cell r="M33">
            <v>2400400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219033553.14</v>
          </cell>
          <cell r="F34">
            <v>780255</v>
          </cell>
          <cell r="G34">
            <v>84034541.85</v>
          </cell>
          <cell r="H34">
            <v>303068094.99</v>
          </cell>
          <cell r="I34">
            <v>1393300</v>
          </cell>
          <cell r="J34">
            <v>139330000</v>
          </cell>
          <cell r="K34">
            <v>0</v>
          </cell>
          <cell r="L34">
            <v>0</v>
          </cell>
          <cell r="M34">
            <v>139330000</v>
          </cell>
          <cell r="N34">
            <v>1396</v>
          </cell>
          <cell r="O34">
            <v>139600000</v>
          </cell>
          <cell r="P34">
            <v>0</v>
          </cell>
          <cell r="Q34">
            <v>0</v>
          </cell>
          <cell r="R34">
            <v>139600000</v>
          </cell>
          <cell r="S34">
            <v>0</v>
          </cell>
          <cell r="T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K36">
            <v>0</v>
          </cell>
          <cell r="L36">
            <v>0</v>
          </cell>
          <cell r="M36">
            <v>1685200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546299906.93</v>
          </cell>
          <cell r="F37">
            <v>1051653</v>
          </cell>
          <cell r="G37">
            <v>280346083.23</v>
          </cell>
          <cell r="H37">
            <v>826645990.16</v>
          </cell>
          <cell r="I37">
            <v>677695</v>
          </cell>
          <cell r="J37">
            <v>67769500</v>
          </cell>
          <cell r="K37">
            <v>0</v>
          </cell>
          <cell r="L37">
            <v>0</v>
          </cell>
          <cell r="M37">
            <v>67769500</v>
          </cell>
          <cell r="N37">
            <v>418</v>
          </cell>
          <cell r="O37">
            <v>41800000</v>
          </cell>
          <cell r="P37">
            <v>28</v>
          </cell>
          <cell r="Q37">
            <v>2800000</v>
          </cell>
          <cell r="R37">
            <v>44600000</v>
          </cell>
          <cell r="S37">
            <v>0</v>
          </cell>
          <cell r="T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</v>
          </cell>
          <cell r="H43">
            <v>30281538.6</v>
          </cell>
          <cell r="I43">
            <v>83639</v>
          </cell>
          <cell r="J43">
            <v>8363900</v>
          </cell>
          <cell r="K43">
            <v>0</v>
          </cell>
          <cell r="L43">
            <v>0</v>
          </cell>
          <cell r="M43">
            <v>8363900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</v>
          </cell>
          <cell r="F46">
            <v>521588</v>
          </cell>
          <cell r="G46">
            <v>254988882.74</v>
          </cell>
          <cell r="H46">
            <v>356818919.42</v>
          </cell>
          <cell r="I46">
            <v>563080</v>
          </cell>
          <cell r="J46">
            <v>56308000</v>
          </cell>
          <cell r="K46">
            <v>0</v>
          </cell>
          <cell r="L46">
            <v>0</v>
          </cell>
          <cell r="M46">
            <v>56308000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K47">
            <v>0</v>
          </cell>
          <cell r="L47">
            <v>0</v>
          </cell>
          <cell r="M47">
            <v>1000000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K48">
            <v>0</v>
          </cell>
          <cell r="L48">
            <v>0</v>
          </cell>
          <cell r="M48">
            <v>1100000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45525698.8</v>
          </cell>
          <cell r="H49">
            <v>68122499.8</v>
          </cell>
          <cell r="I49">
            <v>1000</v>
          </cell>
          <cell r="J49">
            <v>100000</v>
          </cell>
          <cell r="K49">
            <v>0</v>
          </cell>
          <cell r="L49">
            <v>0</v>
          </cell>
          <cell r="M49">
            <v>100000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</v>
          </cell>
          <cell r="F51">
            <v>483102</v>
          </cell>
          <cell r="G51">
            <v>186043181.79</v>
          </cell>
          <cell r="H51">
            <v>409524264.03</v>
          </cell>
          <cell r="I51">
            <v>1656783</v>
          </cell>
          <cell r="J51">
            <v>165678300</v>
          </cell>
          <cell r="K51">
            <v>0</v>
          </cell>
          <cell r="L51">
            <v>0</v>
          </cell>
          <cell r="M51">
            <v>165678300</v>
          </cell>
          <cell r="N51">
            <v>0</v>
          </cell>
          <cell r="O51">
            <v>0</v>
          </cell>
          <cell r="P51">
            <v>1931</v>
          </cell>
          <cell r="Q51">
            <v>193100000</v>
          </cell>
          <cell r="R51">
            <v>193100000</v>
          </cell>
          <cell r="S51">
            <v>0</v>
          </cell>
          <cell r="T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K52">
            <v>0</v>
          </cell>
          <cell r="L52">
            <v>0</v>
          </cell>
          <cell r="M52">
            <v>4330500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K54">
            <v>0</v>
          </cell>
          <cell r="L54">
            <v>0</v>
          </cell>
          <cell r="M54">
            <v>2000000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618213100.14</v>
          </cell>
          <cell r="F57">
            <v>1603760</v>
          </cell>
          <cell r="G57">
            <v>368095658.92</v>
          </cell>
          <cell r="H57">
            <v>986308759.06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</v>
          </cell>
          <cell r="H58">
            <v>34249093.92</v>
          </cell>
          <cell r="I58">
            <v>14556</v>
          </cell>
          <cell r="J58">
            <v>1455600</v>
          </cell>
          <cell r="K58">
            <v>0</v>
          </cell>
          <cell r="L58">
            <v>0</v>
          </cell>
          <cell r="M58">
            <v>1455600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K59">
            <v>0</v>
          </cell>
          <cell r="L59">
            <v>0</v>
          </cell>
          <cell r="M59">
            <v>6235600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467254308.89</v>
          </cell>
          <cell r="F60">
            <v>890298</v>
          </cell>
          <cell r="G60">
            <v>251234207.62</v>
          </cell>
          <cell r="H60">
            <v>718488516.51</v>
          </cell>
          <cell r="I60">
            <v>938687</v>
          </cell>
          <cell r="J60">
            <v>93868700</v>
          </cell>
          <cell r="K60">
            <v>0</v>
          </cell>
          <cell r="L60">
            <v>0</v>
          </cell>
          <cell r="M60">
            <v>93868700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K61">
            <v>0</v>
          </cell>
          <cell r="L61">
            <v>0</v>
          </cell>
          <cell r="M61">
            <v>2400000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K62">
            <v>0</v>
          </cell>
          <cell r="L62">
            <v>0</v>
          </cell>
          <cell r="M62">
            <v>980000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</v>
          </cell>
          <cell r="H63">
            <v>47177148.3</v>
          </cell>
          <cell r="I63">
            <v>20393</v>
          </cell>
          <cell r="J63">
            <v>2039300</v>
          </cell>
          <cell r="K63">
            <v>0</v>
          </cell>
          <cell r="L63">
            <v>0</v>
          </cell>
          <cell r="M63">
            <v>2039300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37285513.9</v>
          </cell>
          <cell r="F66">
            <v>113232</v>
          </cell>
          <cell r="G66">
            <v>51312193.96</v>
          </cell>
          <cell r="H66">
            <v>88597707.86</v>
          </cell>
          <cell r="I66">
            <v>106605</v>
          </cell>
          <cell r="J66">
            <v>10660500</v>
          </cell>
          <cell r="K66">
            <v>0</v>
          </cell>
          <cell r="L66">
            <v>0</v>
          </cell>
          <cell r="M66">
            <v>10660500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Q79"/>
  <sheetViews>
    <sheetView tabSelected="1" view="pageBreakPreview" zoomScale="70" zoomScaleSheetLayoutView="70" workbookViewId="0" topLeftCell="A1">
      <pane xSplit="3" ySplit="15" topLeftCell="D16" activePane="bottomRight" state="frozen"/>
      <selection pane="topRight" activeCell="D1" sqref="D1"/>
      <selection pane="bottomLeft" activeCell="A16" sqref="A16"/>
      <selection pane="bottomRight" activeCell="G18" sqref="G18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9.7109375" style="1" customWidth="1"/>
    <col min="5" max="5" width="9.421875" style="1" customWidth="1"/>
    <col min="6" max="6" width="12.7109375" style="1" customWidth="1"/>
    <col min="7" max="7" width="20.28125" style="2" bestFit="1" customWidth="1"/>
    <col min="8" max="8" width="21.7109375" style="3" customWidth="1"/>
    <col min="9" max="9" width="18.00390625" style="3" customWidth="1"/>
    <col min="10" max="10" width="10.28125" style="1" bestFit="1" customWidth="1"/>
    <col min="11" max="11" width="7.421875" style="1" bestFit="1" customWidth="1"/>
    <col min="12" max="12" width="15.28125" style="1" customWidth="1"/>
    <col min="13" max="13" width="22.421875" style="1" bestFit="1" customWidth="1"/>
    <col min="14" max="14" width="25.421875" style="1" customWidth="1"/>
    <col min="15" max="15" width="16.710937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39" t="s">
        <v>0</v>
      </c>
      <c r="E9" s="39"/>
      <c r="F9" s="39"/>
      <c r="G9" s="39"/>
      <c r="H9" s="39"/>
      <c r="I9" s="39"/>
      <c r="J9" s="39"/>
      <c r="K9" s="39"/>
      <c r="L9" s="39"/>
      <c r="M9" s="9"/>
      <c r="N9" s="9"/>
      <c r="O9" s="9"/>
    </row>
    <row r="10" ht="15.75"/>
    <row r="11" spans="12:15" ht="15" customHeight="1" thickBot="1">
      <c r="L11" s="40" t="s">
        <v>136</v>
      </c>
      <c r="M11" s="40"/>
      <c r="N11" s="40"/>
      <c r="O11" s="40"/>
    </row>
    <row r="12" spans="1:15" ht="14.45" customHeight="1">
      <c r="A12" s="41" t="s">
        <v>1</v>
      </c>
      <c r="B12" s="43" t="s">
        <v>2</v>
      </c>
      <c r="C12" s="43" t="s">
        <v>3</v>
      </c>
      <c r="D12" s="43" t="s">
        <v>4</v>
      </c>
      <c r="E12" s="43"/>
      <c r="F12" s="43"/>
      <c r="G12" s="45" t="s">
        <v>135</v>
      </c>
      <c r="H12" s="45"/>
      <c r="I12" s="45"/>
      <c r="J12" s="45"/>
      <c r="K12" s="45"/>
      <c r="L12" s="45"/>
      <c r="M12" s="45"/>
      <c r="N12" s="47" t="s">
        <v>131</v>
      </c>
      <c r="O12" s="48"/>
    </row>
    <row r="13" spans="1:17" s="8" customFormat="1" ht="15.75" customHeight="1">
      <c r="A13" s="42"/>
      <c r="B13" s="44"/>
      <c r="C13" s="44"/>
      <c r="D13" s="44"/>
      <c r="E13" s="44"/>
      <c r="F13" s="44"/>
      <c r="G13" s="46"/>
      <c r="H13" s="46"/>
      <c r="I13" s="46"/>
      <c r="J13" s="46"/>
      <c r="K13" s="46"/>
      <c r="L13" s="46"/>
      <c r="M13" s="46"/>
      <c r="N13" s="49"/>
      <c r="O13" s="50"/>
      <c r="Q13" s="10"/>
    </row>
    <row r="14" spans="1:17" s="8" customFormat="1" ht="33.75" customHeight="1">
      <c r="A14" s="42"/>
      <c r="B14" s="44"/>
      <c r="C14" s="44"/>
      <c r="D14" s="44"/>
      <c r="E14" s="44"/>
      <c r="F14" s="44"/>
      <c r="G14" s="55" t="s">
        <v>5</v>
      </c>
      <c r="H14" s="56"/>
      <c r="I14" s="57"/>
      <c r="J14" s="55" t="s">
        <v>133</v>
      </c>
      <c r="K14" s="56"/>
      <c r="L14" s="57"/>
      <c r="M14" s="53" t="s">
        <v>6</v>
      </c>
      <c r="N14" s="32" t="s">
        <v>7</v>
      </c>
      <c r="O14" s="34" t="s">
        <v>8</v>
      </c>
      <c r="Q14" s="10"/>
    </row>
    <row r="15" spans="1:17" s="8" customFormat="1" ht="55.9" customHeight="1">
      <c r="A15" s="42"/>
      <c r="B15" s="44"/>
      <c r="C15" s="44"/>
      <c r="D15" s="16" t="s">
        <v>9</v>
      </c>
      <c r="E15" s="16" t="s">
        <v>10</v>
      </c>
      <c r="F15" s="16" t="s">
        <v>11</v>
      </c>
      <c r="G15" s="31" t="s">
        <v>134</v>
      </c>
      <c r="H15" s="11" t="s">
        <v>130</v>
      </c>
      <c r="I15" s="31" t="s">
        <v>132</v>
      </c>
      <c r="J15" s="31" t="s">
        <v>134</v>
      </c>
      <c r="K15" s="31" t="s">
        <v>130</v>
      </c>
      <c r="L15" s="31" t="s">
        <v>132</v>
      </c>
      <c r="M15" s="54"/>
      <c r="N15" s="33"/>
      <c r="O15" s="35"/>
      <c r="Q15" s="10"/>
    </row>
    <row r="16" spans="1:16" ht="15">
      <c r="A16" s="12">
        <v>1</v>
      </c>
      <c r="B16" s="13" t="s">
        <v>15</v>
      </c>
      <c r="C16" s="14" t="s">
        <v>16</v>
      </c>
      <c r="D16" s="15" t="s">
        <v>14</v>
      </c>
      <c r="E16" s="16"/>
      <c r="F16" s="16" t="s">
        <v>14</v>
      </c>
      <c r="G16" s="17">
        <f>VLOOKUP(B16,'[1]Brokers'!$B$9:$H$66,7,0)</f>
        <v>407096982.86</v>
      </c>
      <c r="H16" s="17">
        <f>VLOOKUP(B16,'[2]Brokers'!$B$9:$X$66,23,0)</f>
        <v>395126420</v>
      </c>
      <c r="I16" s="17">
        <f>VLOOKUP(B16,'[2]Brokers'!$B$9:$Q$66,15,0)</f>
        <v>100000</v>
      </c>
      <c r="J16" s="17">
        <v>0</v>
      </c>
      <c r="K16" s="17">
        <v>0</v>
      </c>
      <c r="L16" s="17">
        <f>VLOOKUP(B16,'[3]Brokers'!$B$9:$T$66,19,0)</f>
        <v>0</v>
      </c>
      <c r="M16" s="18">
        <f aca="true" t="shared" si="0" ref="M16:M47">L16+I16+J16+H16+G16</f>
        <v>802323402.86</v>
      </c>
      <c r="N16" s="19">
        <v>20896793319.190002</v>
      </c>
      <c r="O16" s="20">
        <f aca="true" t="shared" si="1" ref="O16:O47">N16/$N$74</f>
        <v>0.40938011801921775</v>
      </c>
      <c r="P16" s="17">
        <v>20409947272.86</v>
      </c>
    </row>
    <row r="17" spans="1:16" ht="15">
      <c r="A17" s="12">
        <v>2</v>
      </c>
      <c r="B17" s="13" t="s">
        <v>21</v>
      </c>
      <c r="C17" s="14" t="s">
        <v>22</v>
      </c>
      <c r="D17" s="15" t="s">
        <v>14</v>
      </c>
      <c r="E17" s="16" t="s">
        <v>14</v>
      </c>
      <c r="F17" s="16" t="s">
        <v>14</v>
      </c>
      <c r="G17" s="17">
        <f>VLOOKUP(B17,'[1]Brokers'!$B$9:$H$66,7,0)</f>
        <v>59866885</v>
      </c>
      <c r="H17" s="17">
        <f>VLOOKUP(B17,'[2]Brokers'!$B$9:$X$66,23,0)</f>
        <v>1074900600</v>
      </c>
      <c r="I17" s="17">
        <f>VLOOKUP(B17,'[2]Brokers'!$B$9:$Q$66,15,0)</f>
        <v>2000000</v>
      </c>
      <c r="J17" s="17">
        <v>0</v>
      </c>
      <c r="K17" s="17">
        <v>0</v>
      </c>
      <c r="L17" s="17">
        <f>VLOOKUP(B17,'[3]Brokers'!$B$9:$T$66,19,0)</f>
        <v>0</v>
      </c>
      <c r="M17" s="18">
        <f t="shared" si="0"/>
        <v>1136767485</v>
      </c>
      <c r="N17" s="19">
        <v>20179677456.76</v>
      </c>
      <c r="O17" s="20">
        <f t="shared" si="1"/>
        <v>0.3953314086353979</v>
      </c>
      <c r="P17" s="17">
        <v>19044076805</v>
      </c>
    </row>
    <row r="18" spans="1:16" ht="15">
      <c r="A18" s="12">
        <v>3</v>
      </c>
      <c r="B18" s="13" t="s">
        <v>12</v>
      </c>
      <c r="C18" s="14" t="s">
        <v>13</v>
      </c>
      <c r="D18" s="15" t="s">
        <v>14</v>
      </c>
      <c r="E18" s="16" t="s">
        <v>14</v>
      </c>
      <c r="F18" s="16" t="s">
        <v>14</v>
      </c>
      <c r="G18" s="17">
        <f>VLOOKUP(B18,'[1]Brokers'!$B$9:$H$66,7,0)</f>
        <v>989307730.01</v>
      </c>
      <c r="H18" s="17">
        <f>VLOOKUP(B18,'[2]Brokers'!$B$9:$X$66,23,0)</f>
        <v>94707800</v>
      </c>
      <c r="I18" s="17">
        <f>VLOOKUP(B18,'[2]Brokers'!$B$9:$Q$66,15,0)</f>
        <v>0</v>
      </c>
      <c r="J18" s="17">
        <v>0</v>
      </c>
      <c r="K18" s="17">
        <v>0</v>
      </c>
      <c r="L18" s="17">
        <f>VLOOKUP(B18,'[3]Brokers'!$B$9:$T$66,19,0)</f>
        <v>0</v>
      </c>
      <c r="M18" s="18">
        <f t="shared" si="0"/>
        <v>1084015530.01</v>
      </c>
      <c r="N18" s="19">
        <v>1848151599.72</v>
      </c>
      <c r="O18" s="20">
        <f t="shared" si="1"/>
        <v>0.03620634556001374</v>
      </c>
      <c r="P18" s="17">
        <v>1269195260.01</v>
      </c>
    </row>
    <row r="19" spans="1:16" ht="15">
      <c r="A19" s="12">
        <v>4</v>
      </c>
      <c r="B19" s="13" t="s">
        <v>19</v>
      </c>
      <c r="C19" s="14" t="s">
        <v>20</v>
      </c>
      <c r="D19" s="15" t="s">
        <v>14</v>
      </c>
      <c r="E19" s="16" t="s">
        <v>14</v>
      </c>
      <c r="F19" s="16" t="s">
        <v>14</v>
      </c>
      <c r="G19" s="17">
        <f>VLOOKUP(B19,'[1]Brokers'!$B$9:$H$66,7,0)</f>
        <v>618282200.99</v>
      </c>
      <c r="H19" s="17">
        <f>VLOOKUP(B19,'[2]Brokers'!$B$9:$X$66,23,0)</f>
        <v>68729440</v>
      </c>
      <c r="I19" s="17">
        <f>VLOOKUP(B19,'[2]Brokers'!$B$9:$Q$66,15,0)</f>
        <v>100000</v>
      </c>
      <c r="J19" s="17">
        <v>0</v>
      </c>
      <c r="K19" s="17">
        <v>0</v>
      </c>
      <c r="L19" s="17">
        <f>VLOOKUP(B19,'[3]Brokers'!$B$9:$T$66,19,0)</f>
        <v>0</v>
      </c>
      <c r="M19" s="18">
        <f t="shared" si="0"/>
        <v>687111640.99</v>
      </c>
      <c r="N19" s="19">
        <v>1740570707.72</v>
      </c>
      <c r="O19" s="20">
        <f t="shared" si="1"/>
        <v>0.034098774432192495</v>
      </c>
      <c r="P19" s="17">
        <v>1220129500.99</v>
      </c>
    </row>
    <row r="20" spans="1:16" ht="15">
      <c r="A20" s="12">
        <v>5</v>
      </c>
      <c r="B20" s="13" t="s">
        <v>27</v>
      </c>
      <c r="C20" s="14" t="s">
        <v>28</v>
      </c>
      <c r="D20" s="15" t="s">
        <v>14</v>
      </c>
      <c r="E20" s="16" t="s">
        <v>14</v>
      </c>
      <c r="F20" s="16" t="s">
        <v>14</v>
      </c>
      <c r="G20" s="17">
        <f>VLOOKUP(B20,'[1]Brokers'!$B$9:$H$66,7,0)</f>
        <v>604602481.16</v>
      </c>
      <c r="H20" s="17">
        <f>VLOOKUP(B20,'[2]Brokers'!$B$9:$X$66,23,0)</f>
        <v>0</v>
      </c>
      <c r="I20" s="17">
        <f>VLOOKUP(B20,'[2]Brokers'!$B$9:$Q$66,15,0)</f>
        <v>0</v>
      </c>
      <c r="J20" s="17">
        <v>0</v>
      </c>
      <c r="K20" s="17">
        <v>0</v>
      </c>
      <c r="L20" s="17">
        <f>VLOOKUP(B20,'[3]Brokers'!$B$9:$T$66,19,0)</f>
        <v>0</v>
      </c>
      <c r="M20" s="18">
        <f t="shared" si="0"/>
        <v>604602481.16</v>
      </c>
      <c r="N20" s="19">
        <v>996076871.63</v>
      </c>
      <c r="O20" s="20">
        <f t="shared" si="1"/>
        <v>0.019513714905225882</v>
      </c>
      <c r="P20" s="17">
        <v>664638061.16</v>
      </c>
    </row>
    <row r="21" spans="1:17" s="8" customFormat="1" ht="15">
      <c r="A21" s="12">
        <v>6</v>
      </c>
      <c r="B21" s="13" t="s">
        <v>41</v>
      </c>
      <c r="C21" s="14" t="s">
        <v>42</v>
      </c>
      <c r="D21" s="15" t="s">
        <v>14</v>
      </c>
      <c r="E21" s="15" t="s">
        <v>14</v>
      </c>
      <c r="F21" s="16" t="s">
        <v>14</v>
      </c>
      <c r="G21" s="17">
        <f>VLOOKUP(B21,'[1]Brokers'!$B$9:$H$66,7,0)</f>
        <v>602916263.25</v>
      </c>
      <c r="H21" s="17">
        <f>VLOOKUP(B21,'[2]Brokers'!$B$9:$X$66,23,0)</f>
        <v>0</v>
      </c>
      <c r="I21" s="17">
        <f>VLOOKUP(B21,'[2]Brokers'!$B$9:$Q$66,15,0)</f>
        <v>17100000</v>
      </c>
      <c r="J21" s="17">
        <v>0</v>
      </c>
      <c r="K21" s="17">
        <v>0</v>
      </c>
      <c r="L21" s="17">
        <f>VLOOKUP(B21,'[3]Brokers'!$B$9:$T$66,19,0)</f>
        <v>0</v>
      </c>
      <c r="M21" s="18">
        <f t="shared" si="0"/>
        <v>620016263.25</v>
      </c>
      <c r="N21" s="19">
        <v>984346566.03</v>
      </c>
      <c r="O21" s="20">
        <f t="shared" si="1"/>
        <v>0.019283911517807603</v>
      </c>
      <c r="P21" s="17">
        <v>603886263.25</v>
      </c>
      <c r="Q21" s="10"/>
    </row>
    <row r="22" spans="1:16" ht="15">
      <c r="A22" s="12">
        <v>7</v>
      </c>
      <c r="B22" s="13" t="s">
        <v>23</v>
      </c>
      <c r="C22" s="14" t="s">
        <v>24</v>
      </c>
      <c r="D22" s="15" t="s">
        <v>14</v>
      </c>
      <c r="E22" s="16" t="s">
        <v>14</v>
      </c>
      <c r="F22" s="16"/>
      <c r="G22" s="17">
        <f>VLOOKUP(B22,'[1]Brokers'!$B$9:$H$66,7,0)</f>
        <v>284905630.12</v>
      </c>
      <c r="H22" s="17">
        <f>VLOOKUP(B22,'[2]Brokers'!$B$9:$X$66,23,0)</f>
        <v>0</v>
      </c>
      <c r="I22" s="17">
        <f>VLOOKUP(B22,'[2]Brokers'!$B$9:$Q$66,15,0)</f>
        <v>0</v>
      </c>
      <c r="J22" s="17">
        <v>0</v>
      </c>
      <c r="K22" s="17">
        <v>0</v>
      </c>
      <c r="L22" s="17">
        <f>VLOOKUP(B22,'[3]Brokers'!$B$9:$T$66,19,0)</f>
        <v>0</v>
      </c>
      <c r="M22" s="18">
        <f t="shared" si="0"/>
        <v>284905630.12</v>
      </c>
      <c r="N22" s="19">
        <v>806186629.19</v>
      </c>
      <c r="O22" s="20">
        <f t="shared" si="1"/>
        <v>0.015793656584631922</v>
      </c>
      <c r="P22" s="17">
        <v>480719876.15999997</v>
      </c>
    </row>
    <row r="23" spans="1:16" ht="15">
      <c r="A23" s="12">
        <v>8</v>
      </c>
      <c r="B23" s="13" t="s">
        <v>25</v>
      </c>
      <c r="C23" s="14" t="s">
        <v>26</v>
      </c>
      <c r="D23" s="15" t="s">
        <v>14</v>
      </c>
      <c r="E23" s="16" t="s">
        <v>14</v>
      </c>
      <c r="F23" s="16"/>
      <c r="G23" s="17">
        <f>VLOOKUP(B23,'[1]Brokers'!$B$9:$H$66,7,0)</f>
        <v>480719876.15999997</v>
      </c>
      <c r="H23" s="17">
        <f>VLOOKUP(B23,'[2]Brokers'!$B$9:$X$66,23,0)</f>
        <v>100000000</v>
      </c>
      <c r="I23" s="17">
        <f>VLOOKUP(B23,'[2]Brokers'!$B$9:$Q$66,15,0)</f>
        <v>0</v>
      </c>
      <c r="J23" s="17">
        <v>0</v>
      </c>
      <c r="K23" s="17">
        <v>0</v>
      </c>
      <c r="L23" s="17">
        <f>VLOOKUP(B23,'[3]Brokers'!$B$9:$T$66,19,0)</f>
        <v>0</v>
      </c>
      <c r="M23" s="18">
        <f t="shared" si="0"/>
        <v>580719876.16</v>
      </c>
      <c r="N23" s="19">
        <v>786893158.41</v>
      </c>
      <c r="O23" s="20">
        <f t="shared" si="1"/>
        <v>0.015415686471022982</v>
      </c>
      <c r="P23" s="17">
        <v>324129902.4</v>
      </c>
    </row>
    <row r="24" spans="1:16" ht="15">
      <c r="A24" s="12">
        <v>9</v>
      </c>
      <c r="B24" s="13" t="s">
        <v>31</v>
      </c>
      <c r="C24" s="14" t="s">
        <v>32</v>
      </c>
      <c r="D24" s="15" t="s">
        <v>14</v>
      </c>
      <c r="E24" s="16" t="s">
        <v>14</v>
      </c>
      <c r="F24" s="16"/>
      <c r="G24" s="17">
        <f>VLOOKUP(B24,'[1]Brokers'!$B$9:$H$66,7,0)</f>
        <v>101331902.4</v>
      </c>
      <c r="H24" s="17">
        <f>VLOOKUP(B24,'[2]Brokers'!$B$9:$X$66,23,0)</f>
        <v>30236600</v>
      </c>
      <c r="I24" s="17">
        <f>VLOOKUP(B24,'[2]Brokers'!$B$9:$Q$66,15,0)</f>
        <v>0</v>
      </c>
      <c r="J24" s="17">
        <v>0</v>
      </c>
      <c r="K24" s="17">
        <v>0</v>
      </c>
      <c r="L24" s="17">
        <f>VLOOKUP(B24,'[3]Brokers'!$B$9:$T$66,19,0)</f>
        <v>0</v>
      </c>
      <c r="M24" s="18">
        <f t="shared" si="0"/>
        <v>131568502.4</v>
      </c>
      <c r="N24" s="19">
        <v>478401853.07</v>
      </c>
      <c r="O24" s="20">
        <f t="shared" si="1"/>
        <v>0.00937216557961346</v>
      </c>
      <c r="P24" s="17">
        <v>312773287.20000005</v>
      </c>
    </row>
    <row r="25" spans="1:17" ht="15">
      <c r="A25" s="12">
        <v>10</v>
      </c>
      <c r="B25" s="13" t="s">
        <v>29</v>
      </c>
      <c r="C25" s="14" t="s">
        <v>30</v>
      </c>
      <c r="D25" s="15" t="s">
        <v>14</v>
      </c>
      <c r="E25" s="16" t="s">
        <v>14</v>
      </c>
      <c r="F25" s="16" t="s">
        <v>14</v>
      </c>
      <c r="G25" s="17">
        <f>VLOOKUP(B25,'[1]Brokers'!$B$9:$H$66,7,0)</f>
        <v>312773287.20000005</v>
      </c>
      <c r="H25" s="17">
        <f>VLOOKUP(B25,'[2]Brokers'!$B$9:$X$66,23,0)</f>
        <v>0</v>
      </c>
      <c r="I25" s="17">
        <f>VLOOKUP(B25,'[2]Brokers'!$B$9:$Q$66,15,0)</f>
        <v>0</v>
      </c>
      <c r="J25" s="17">
        <v>0</v>
      </c>
      <c r="K25" s="17">
        <v>0</v>
      </c>
      <c r="L25" s="17">
        <f>VLOOKUP(B25,'[3]Brokers'!$B$9:$T$66,19,0)</f>
        <v>0</v>
      </c>
      <c r="M25" s="18">
        <f t="shared" si="0"/>
        <v>312773287.20000005</v>
      </c>
      <c r="N25" s="19">
        <v>462419427.01000005</v>
      </c>
      <c r="O25" s="20">
        <f t="shared" si="1"/>
        <v>0.009059060723440733</v>
      </c>
      <c r="P25" s="17">
        <v>295003630.12</v>
      </c>
      <c r="Q25" s="1"/>
    </row>
    <row r="26" spans="1:16" ht="15">
      <c r="A26" s="12">
        <v>11</v>
      </c>
      <c r="B26" s="13" t="s">
        <v>51</v>
      </c>
      <c r="C26" s="14" t="s">
        <v>52</v>
      </c>
      <c r="D26" s="15" t="s">
        <v>14</v>
      </c>
      <c r="E26" s="16" t="s">
        <v>14</v>
      </c>
      <c r="F26" s="16"/>
      <c r="G26" s="17">
        <f>VLOOKUP(B26,'[1]Brokers'!$B$9:$H$66,7,0)</f>
        <v>38935207</v>
      </c>
      <c r="H26" s="17">
        <f>VLOOKUP(B26,'[2]Brokers'!$B$9:$X$66,23,0)</f>
        <v>205122640</v>
      </c>
      <c r="I26" s="17">
        <f>VLOOKUP(B26,'[2]Brokers'!$B$9:$Q$66,15,0)</f>
        <v>0</v>
      </c>
      <c r="J26" s="17">
        <v>0</v>
      </c>
      <c r="K26" s="17">
        <v>0</v>
      </c>
      <c r="L26" s="17">
        <f>VLOOKUP(B26,'[3]Brokers'!$B$9:$T$66,19,0)</f>
        <v>0</v>
      </c>
      <c r="M26" s="18">
        <f t="shared" si="0"/>
        <v>244057847</v>
      </c>
      <c r="N26" s="19">
        <v>412331975.5</v>
      </c>
      <c r="O26" s="20">
        <f t="shared" si="1"/>
        <v>0.00807781893685448</v>
      </c>
      <c r="P26" s="17">
        <v>149773453.7</v>
      </c>
    </row>
    <row r="27" spans="1:16" ht="15">
      <c r="A27" s="12">
        <v>12</v>
      </c>
      <c r="B27" s="13" t="s">
        <v>59</v>
      </c>
      <c r="C27" s="14" t="s">
        <v>60</v>
      </c>
      <c r="D27" s="15" t="s">
        <v>14</v>
      </c>
      <c r="E27" s="16"/>
      <c r="F27" s="16"/>
      <c r="G27" s="17">
        <f>VLOOKUP(B27,'[1]Brokers'!$B$9:$H$66,7,0)</f>
        <v>31691175.29</v>
      </c>
      <c r="H27" s="17">
        <f>VLOOKUP(B27,'[2]Brokers'!$B$9:$X$66,23,0)</f>
        <v>0</v>
      </c>
      <c r="I27" s="17">
        <f>VLOOKUP(B27,'[2]Brokers'!$B$9:$Q$66,15,0)</f>
        <v>0</v>
      </c>
      <c r="J27" s="17">
        <v>0</v>
      </c>
      <c r="K27" s="17">
        <v>0</v>
      </c>
      <c r="L27" s="17">
        <f>VLOOKUP(B27,'[3]Brokers'!$B$9:$T$66,19,0)</f>
        <v>0</v>
      </c>
      <c r="M27" s="18">
        <f t="shared" si="0"/>
        <v>31691175.29</v>
      </c>
      <c r="N27" s="19">
        <v>241420713.79</v>
      </c>
      <c r="O27" s="20">
        <f t="shared" si="1"/>
        <v>0.004729569690143489</v>
      </c>
      <c r="P27" s="17">
        <v>112506247</v>
      </c>
    </row>
    <row r="28" spans="1:16" ht="15">
      <c r="A28" s="12">
        <v>13</v>
      </c>
      <c r="B28" s="13" t="s">
        <v>83</v>
      </c>
      <c r="C28" s="14" t="s">
        <v>84</v>
      </c>
      <c r="D28" s="15" t="s">
        <v>14</v>
      </c>
      <c r="E28" s="16"/>
      <c r="F28" s="16"/>
      <c r="G28" s="17">
        <f>VLOOKUP(B28,'[1]Brokers'!$B$9:$H$66,7,0)</f>
        <v>149773453.7</v>
      </c>
      <c r="H28" s="17">
        <f>VLOOKUP(B28,'[2]Brokers'!$B$9:$X$66,23,0)</f>
        <v>0</v>
      </c>
      <c r="I28" s="17">
        <f>VLOOKUP(B28,'[2]Brokers'!$B$9:$Q$66,15,0)</f>
        <v>0</v>
      </c>
      <c r="J28" s="17">
        <v>0</v>
      </c>
      <c r="K28" s="17">
        <v>0</v>
      </c>
      <c r="L28" s="17">
        <f>VLOOKUP(B28,'[3]Brokers'!$B$9:$T$66,19,0)</f>
        <v>0</v>
      </c>
      <c r="M28" s="18">
        <f t="shared" si="0"/>
        <v>149773453.7</v>
      </c>
      <c r="N28" s="19">
        <v>176129553.07</v>
      </c>
      <c r="O28" s="20">
        <f t="shared" si="1"/>
        <v>0.0034504785553032187</v>
      </c>
      <c r="P28" s="17">
        <v>97204425.48</v>
      </c>
    </row>
    <row r="29" spans="1:16" ht="15">
      <c r="A29" s="12">
        <v>14</v>
      </c>
      <c r="B29" s="13" t="s">
        <v>55</v>
      </c>
      <c r="C29" s="14" t="s">
        <v>56</v>
      </c>
      <c r="D29" s="15" t="s">
        <v>14</v>
      </c>
      <c r="E29" s="16"/>
      <c r="F29" s="16"/>
      <c r="G29" s="17">
        <f>VLOOKUP(B29,'[1]Brokers'!$B$9:$H$66,7,0)</f>
        <v>73037863</v>
      </c>
      <c r="H29" s="17">
        <f>VLOOKUP(B29,'[2]Brokers'!$B$9:$X$66,23,0)</f>
        <v>0</v>
      </c>
      <c r="I29" s="17">
        <f>VLOOKUP(B29,'[2]Brokers'!$B$9:$Q$66,15,0)</f>
        <v>0</v>
      </c>
      <c r="J29" s="17">
        <v>0</v>
      </c>
      <c r="K29" s="17">
        <v>0</v>
      </c>
      <c r="L29" s="17">
        <f>VLOOKUP(B29,'[3]Brokers'!$B$9:$T$66,19,0)</f>
        <v>0</v>
      </c>
      <c r="M29" s="18">
        <f t="shared" si="0"/>
        <v>73037863</v>
      </c>
      <c r="N29" s="19">
        <v>148050491</v>
      </c>
      <c r="O29" s="20">
        <f t="shared" si="1"/>
        <v>0.002900393689721024</v>
      </c>
      <c r="P29" s="17">
        <v>91519285.4</v>
      </c>
    </row>
    <row r="30" spans="1:16" ht="15">
      <c r="A30" s="12">
        <v>15</v>
      </c>
      <c r="B30" s="13" t="s">
        <v>35</v>
      </c>
      <c r="C30" s="14" t="s">
        <v>36</v>
      </c>
      <c r="D30" s="15" t="s">
        <v>14</v>
      </c>
      <c r="E30" s="16" t="s">
        <v>14</v>
      </c>
      <c r="F30" s="16"/>
      <c r="G30" s="17">
        <f>VLOOKUP(B30,'[1]Brokers'!$B$9:$H$66,7,0)</f>
        <v>76888571.62</v>
      </c>
      <c r="H30" s="17">
        <f>VLOOKUP(B30,'[2]Brokers'!$B$9:$X$66,23,0)</f>
        <v>0</v>
      </c>
      <c r="I30" s="17">
        <f>VLOOKUP(B30,'[2]Brokers'!$B$9:$Q$66,15,0)</f>
        <v>0</v>
      </c>
      <c r="J30" s="17">
        <v>0</v>
      </c>
      <c r="K30" s="17">
        <v>0</v>
      </c>
      <c r="L30" s="17">
        <f>VLOOKUP(B30,'[3]Brokers'!$B$9:$T$66,19,0)</f>
        <v>0</v>
      </c>
      <c r="M30" s="18">
        <f t="shared" si="0"/>
        <v>76888571.62</v>
      </c>
      <c r="N30" s="19">
        <v>122581578.32000001</v>
      </c>
      <c r="O30" s="20">
        <f t="shared" si="1"/>
        <v>0.002401443141687193</v>
      </c>
      <c r="P30" s="17">
        <v>90720571.62</v>
      </c>
    </row>
    <row r="31" spans="1:16" ht="15">
      <c r="A31" s="12">
        <v>16</v>
      </c>
      <c r="B31" s="13" t="s">
        <v>43</v>
      </c>
      <c r="C31" s="14" t="s">
        <v>44</v>
      </c>
      <c r="D31" s="15" t="s">
        <v>14</v>
      </c>
      <c r="E31" s="16" t="s">
        <v>14</v>
      </c>
      <c r="F31" s="16"/>
      <c r="G31" s="17">
        <f>VLOOKUP(B31,'[1]Brokers'!$B$9:$H$66,7,0)</f>
        <v>97204425.48</v>
      </c>
      <c r="H31" s="17">
        <f>VLOOKUP(B31,'[2]Brokers'!$B$9:$X$66,23,0)</f>
        <v>0</v>
      </c>
      <c r="I31" s="17">
        <f>VLOOKUP(B31,'[2]Brokers'!$B$9:$Q$66,15,0)</f>
        <v>0</v>
      </c>
      <c r="J31" s="17">
        <v>0</v>
      </c>
      <c r="K31" s="17">
        <v>0</v>
      </c>
      <c r="L31" s="17">
        <f>VLOOKUP(B31,'[3]Brokers'!$B$9:$T$66,19,0)</f>
        <v>0</v>
      </c>
      <c r="M31" s="18">
        <f t="shared" si="0"/>
        <v>97204425.48</v>
      </c>
      <c r="N31" s="19">
        <v>121038090.48</v>
      </c>
      <c r="O31" s="20">
        <f t="shared" si="1"/>
        <v>0.00237120533321348</v>
      </c>
      <c r="P31" s="17">
        <v>73037863</v>
      </c>
    </row>
    <row r="32" spans="1:16" ht="15">
      <c r="A32" s="12">
        <v>17</v>
      </c>
      <c r="B32" s="13" t="s">
        <v>17</v>
      </c>
      <c r="C32" s="14" t="s">
        <v>18</v>
      </c>
      <c r="D32" s="15" t="s">
        <v>14</v>
      </c>
      <c r="E32" s="16" t="s">
        <v>14</v>
      </c>
      <c r="F32" s="16" t="s">
        <v>14</v>
      </c>
      <c r="G32" s="17">
        <f>VLOOKUP(B32,'[1]Brokers'!$B$9:$H$66,7,0)</f>
        <v>91519285.4</v>
      </c>
      <c r="H32" s="17">
        <f>VLOOKUP(B32,'[2]Brokers'!$B$9:$X$66,23,0)</f>
        <v>20950600</v>
      </c>
      <c r="I32" s="17">
        <f>VLOOKUP(B32,'[2]Brokers'!$B$9:$Q$66,15,0)</f>
        <v>0</v>
      </c>
      <c r="J32" s="17">
        <v>0</v>
      </c>
      <c r="K32" s="17">
        <v>0</v>
      </c>
      <c r="L32" s="17">
        <f>VLOOKUP(B32,'[3]Brokers'!$B$9:$T$66,19,0)</f>
        <v>0</v>
      </c>
      <c r="M32" s="18">
        <f t="shared" si="0"/>
        <v>112469885.4</v>
      </c>
      <c r="N32" s="19">
        <v>114438793.5</v>
      </c>
      <c r="O32" s="20">
        <f t="shared" si="1"/>
        <v>0.002241921335652222</v>
      </c>
      <c r="P32" s="17">
        <v>63609750</v>
      </c>
    </row>
    <row r="33" spans="1:16" ht="15">
      <c r="A33" s="12">
        <v>18</v>
      </c>
      <c r="B33" s="13" t="s">
        <v>67</v>
      </c>
      <c r="C33" s="14" t="s">
        <v>68</v>
      </c>
      <c r="D33" s="15" t="s">
        <v>14</v>
      </c>
      <c r="E33" s="16"/>
      <c r="F33" s="16"/>
      <c r="G33" s="17">
        <f>VLOOKUP(B33,'[1]Brokers'!$B$9:$H$66,7,0)</f>
        <v>46403264.3</v>
      </c>
      <c r="H33" s="17">
        <f>VLOOKUP(B33,'[2]Brokers'!$B$9:$X$66,23,0)</f>
        <v>0</v>
      </c>
      <c r="I33" s="17">
        <f>VLOOKUP(B33,'[2]Brokers'!$B$9:$Q$66,15,0)</f>
        <v>0</v>
      </c>
      <c r="J33" s="17">
        <v>0</v>
      </c>
      <c r="K33" s="17">
        <v>0</v>
      </c>
      <c r="L33" s="17">
        <f>VLOOKUP(B33,'[3]Brokers'!$B$9:$T$66,19,0)</f>
        <v>0</v>
      </c>
      <c r="M33" s="18">
        <f t="shared" si="0"/>
        <v>46403264.3</v>
      </c>
      <c r="N33" s="19">
        <v>88493851.89999999</v>
      </c>
      <c r="O33" s="20">
        <f t="shared" si="1"/>
        <v>0.001733645109153112</v>
      </c>
      <c r="P33" s="17">
        <v>50708829</v>
      </c>
    </row>
    <row r="34" spans="1:16" ht="15">
      <c r="A34" s="12">
        <v>19</v>
      </c>
      <c r="B34" s="13" t="s">
        <v>47</v>
      </c>
      <c r="C34" s="14" t="s">
        <v>48</v>
      </c>
      <c r="D34" s="15" t="s">
        <v>14</v>
      </c>
      <c r="E34" s="16"/>
      <c r="F34" s="16"/>
      <c r="G34" s="17">
        <f>VLOOKUP(B34,'[1]Brokers'!$B$9:$H$66,7,0)</f>
        <v>63609750</v>
      </c>
      <c r="H34" s="17">
        <f>VLOOKUP(B34,'[2]Brokers'!$B$9:$X$66,23,0)</f>
        <v>0</v>
      </c>
      <c r="I34" s="17">
        <f>VLOOKUP(B34,'[2]Brokers'!$B$9:$Q$66,15,0)</f>
        <v>0</v>
      </c>
      <c r="J34" s="17">
        <v>0</v>
      </c>
      <c r="K34" s="17">
        <v>0</v>
      </c>
      <c r="L34" s="17">
        <f>VLOOKUP(B34,'[3]Brokers'!$B$9:$T$66,19,0)</f>
        <v>0</v>
      </c>
      <c r="M34" s="18">
        <f t="shared" si="0"/>
        <v>63609750</v>
      </c>
      <c r="N34" s="19">
        <v>72414994.2</v>
      </c>
      <c r="O34" s="20">
        <f t="shared" si="1"/>
        <v>0.0014186511020680408</v>
      </c>
      <c r="P34" s="17">
        <v>46403264.3</v>
      </c>
    </row>
    <row r="35" spans="1:16" ht="15">
      <c r="A35" s="12">
        <v>20</v>
      </c>
      <c r="B35" s="13" t="s">
        <v>95</v>
      </c>
      <c r="C35" s="14" t="s">
        <v>96</v>
      </c>
      <c r="D35" s="15" t="s">
        <v>14</v>
      </c>
      <c r="E35" s="16" t="s">
        <v>14</v>
      </c>
      <c r="F35" s="16" t="s">
        <v>14</v>
      </c>
      <c r="G35" s="17">
        <f>VLOOKUP(B35,'[1]Brokers'!$B$9:$H$66,7,0)</f>
        <v>27976898.4</v>
      </c>
      <c r="H35" s="17">
        <f>VLOOKUP(B35,'[2]Brokers'!$B$9:$X$66,23,0)</f>
        <v>0</v>
      </c>
      <c r="I35" s="17">
        <f>VLOOKUP(B35,'[2]Brokers'!$B$9:$Q$66,15,0)</f>
        <v>0</v>
      </c>
      <c r="J35" s="17">
        <v>0</v>
      </c>
      <c r="K35" s="17">
        <v>0</v>
      </c>
      <c r="L35" s="17">
        <f>VLOOKUP(B35,'[3]Brokers'!$B$9:$T$66,19,0)</f>
        <v>0</v>
      </c>
      <c r="M35" s="18">
        <f t="shared" si="0"/>
        <v>27976898.4</v>
      </c>
      <c r="N35" s="19">
        <v>64981785.379999995</v>
      </c>
      <c r="O35" s="20">
        <f t="shared" si="1"/>
        <v>0.001273030295204883</v>
      </c>
      <c r="P35" s="17">
        <v>31691175.29</v>
      </c>
    </row>
    <row r="36" spans="1:16" ht="15">
      <c r="A36" s="12">
        <v>21</v>
      </c>
      <c r="B36" s="13" t="s">
        <v>65</v>
      </c>
      <c r="C36" s="14" t="s">
        <v>66</v>
      </c>
      <c r="D36" s="15" t="s">
        <v>14</v>
      </c>
      <c r="E36" s="16"/>
      <c r="F36" s="16"/>
      <c r="G36" s="17">
        <f>VLOOKUP(B36,'[1]Brokers'!$B$9:$H$66,7,0)</f>
        <v>36564829</v>
      </c>
      <c r="H36" s="17">
        <f>VLOOKUP(B36,'[2]Brokers'!$B$9:$X$66,23,0)</f>
        <v>0</v>
      </c>
      <c r="I36" s="17">
        <f>VLOOKUP(B36,'[2]Brokers'!$B$9:$Q$66,15,0)</f>
        <v>0</v>
      </c>
      <c r="J36" s="17">
        <v>0</v>
      </c>
      <c r="K36" s="17">
        <v>0</v>
      </c>
      <c r="L36" s="17">
        <f>VLOOKUP(B36,'[3]Brokers'!$B$9:$T$66,19,0)</f>
        <v>0</v>
      </c>
      <c r="M36" s="18">
        <f t="shared" si="0"/>
        <v>36564829</v>
      </c>
      <c r="N36" s="19">
        <v>52522912.5</v>
      </c>
      <c r="O36" s="20">
        <f t="shared" si="1"/>
        <v>0.001028953858591185</v>
      </c>
      <c r="P36" s="17">
        <v>28532330</v>
      </c>
    </row>
    <row r="37" spans="1:16" ht="15">
      <c r="A37" s="12">
        <v>22</v>
      </c>
      <c r="B37" s="13" t="s">
        <v>61</v>
      </c>
      <c r="C37" s="14" t="s">
        <v>62</v>
      </c>
      <c r="D37" s="15" t="s">
        <v>14</v>
      </c>
      <c r="E37" s="16" t="s">
        <v>14</v>
      </c>
      <c r="F37" s="16" t="s">
        <v>14</v>
      </c>
      <c r="G37" s="17">
        <f>VLOOKUP(B37,'[1]Brokers'!$B$9:$H$66,7,0)</f>
        <v>21935200</v>
      </c>
      <c r="H37" s="17">
        <f>VLOOKUP(B37,'[2]Brokers'!$B$9:$X$66,23,0)</f>
        <v>0</v>
      </c>
      <c r="I37" s="17">
        <f>VLOOKUP(B37,'[2]Brokers'!$B$9:$Q$66,15,0)</f>
        <v>0</v>
      </c>
      <c r="J37" s="17">
        <v>0</v>
      </c>
      <c r="K37" s="17">
        <v>0</v>
      </c>
      <c r="L37" s="17">
        <f>VLOOKUP(B37,'[3]Brokers'!$B$9:$T$66,19,0)</f>
        <v>0</v>
      </c>
      <c r="M37" s="18">
        <f t="shared" si="0"/>
        <v>21935200</v>
      </c>
      <c r="N37" s="19">
        <v>36860537</v>
      </c>
      <c r="O37" s="20">
        <f t="shared" si="1"/>
        <v>0.0007221189757116599</v>
      </c>
      <c r="P37" s="17">
        <v>27976898.4</v>
      </c>
    </row>
    <row r="38" spans="1:16" ht="15">
      <c r="A38" s="12">
        <v>23</v>
      </c>
      <c r="B38" s="13" t="s">
        <v>73</v>
      </c>
      <c r="C38" s="14" t="s">
        <v>74</v>
      </c>
      <c r="D38" s="15" t="s">
        <v>14</v>
      </c>
      <c r="E38" s="16"/>
      <c r="F38" s="16"/>
      <c r="G38" s="17">
        <f>VLOOKUP(B38,'[1]Brokers'!$B$9:$H$66,7,0)</f>
        <v>28532330</v>
      </c>
      <c r="H38" s="17">
        <f>VLOOKUP(B38,'[2]Brokers'!$B$9:$X$66,23,0)</f>
        <v>0</v>
      </c>
      <c r="I38" s="17">
        <f>VLOOKUP(B38,'[2]Brokers'!$B$9:$Q$66,15,0)</f>
        <v>0</v>
      </c>
      <c r="J38" s="17">
        <v>0</v>
      </c>
      <c r="K38" s="17">
        <v>0</v>
      </c>
      <c r="L38" s="17">
        <f>VLOOKUP(B38,'[3]Brokers'!$B$9:$T$66,19,0)</f>
        <v>0</v>
      </c>
      <c r="M38" s="18">
        <f t="shared" si="0"/>
        <v>28532330</v>
      </c>
      <c r="N38" s="19">
        <v>31185910</v>
      </c>
      <c r="O38" s="20">
        <f t="shared" si="1"/>
        <v>0.0006109497912587657</v>
      </c>
      <c r="P38" s="17">
        <v>21935200</v>
      </c>
    </row>
    <row r="39" spans="1:16" ht="15">
      <c r="A39" s="12">
        <v>24</v>
      </c>
      <c r="B39" s="13" t="s">
        <v>69</v>
      </c>
      <c r="C39" s="14" t="s">
        <v>70</v>
      </c>
      <c r="D39" s="15" t="s">
        <v>14</v>
      </c>
      <c r="E39" s="16"/>
      <c r="F39" s="16"/>
      <c r="G39" s="17">
        <f>VLOOKUP(B39,'[1]Brokers'!$B$9:$H$66,7,0)</f>
        <v>17653189</v>
      </c>
      <c r="H39" s="17">
        <f>VLOOKUP(B39,'[2]Brokers'!$B$9:$X$66,23,0)</f>
        <v>0</v>
      </c>
      <c r="I39" s="17">
        <f>VLOOKUP(B39,'[2]Brokers'!$B$9:$Q$66,15,0)</f>
        <v>0</v>
      </c>
      <c r="J39" s="17">
        <v>0</v>
      </c>
      <c r="K39" s="17">
        <v>0</v>
      </c>
      <c r="L39" s="17">
        <f>VLOOKUP(B39,'[3]Brokers'!$B$9:$T$66,19,0)</f>
        <v>0</v>
      </c>
      <c r="M39" s="18">
        <f t="shared" si="0"/>
        <v>17653189</v>
      </c>
      <c r="N39" s="19">
        <v>28301172.65</v>
      </c>
      <c r="O39" s="20">
        <f t="shared" si="1"/>
        <v>0.0005544361387208451</v>
      </c>
      <c r="P39" s="17">
        <v>17653189</v>
      </c>
    </row>
    <row r="40" spans="1:16" ht="15">
      <c r="A40" s="12">
        <v>25</v>
      </c>
      <c r="B40" s="13" t="s">
        <v>77</v>
      </c>
      <c r="C40" s="14" t="s">
        <v>78</v>
      </c>
      <c r="D40" s="15" t="s">
        <v>14</v>
      </c>
      <c r="E40" s="16"/>
      <c r="F40" s="16"/>
      <c r="G40" s="17">
        <f>VLOOKUP(B40,'[1]Brokers'!$B$9:$H$66,7,0)</f>
        <v>3171790</v>
      </c>
      <c r="H40" s="17">
        <f>VLOOKUP(B40,'[2]Brokers'!$B$9:$X$66,23,0)</f>
        <v>0</v>
      </c>
      <c r="I40" s="17">
        <f>VLOOKUP(B40,'[2]Brokers'!$B$9:$Q$66,15,0)</f>
        <v>0</v>
      </c>
      <c r="J40" s="17">
        <v>0</v>
      </c>
      <c r="K40" s="17">
        <v>0</v>
      </c>
      <c r="L40" s="17">
        <f>VLOOKUP(B40,'[3]Brokers'!$B$9:$T$66,19,0)</f>
        <v>0</v>
      </c>
      <c r="M40" s="18">
        <f t="shared" si="0"/>
        <v>3171790</v>
      </c>
      <c r="N40" s="19">
        <v>28272168</v>
      </c>
      <c r="O40" s="20">
        <f t="shared" si="1"/>
        <v>0.0005538679210589897</v>
      </c>
      <c r="P40" s="17">
        <v>16972295</v>
      </c>
    </row>
    <row r="41" spans="1:16" ht="15">
      <c r="A41" s="12">
        <v>26</v>
      </c>
      <c r="B41" s="13" t="s">
        <v>53</v>
      </c>
      <c r="C41" s="14" t="s">
        <v>54</v>
      </c>
      <c r="D41" s="15" t="s">
        <v>14</v>
      </c>
      <c r="E41" s="16"/>
      <c r="F41" s="16"/>
      <c r="G41" s="17">
        <f>VLOOKUP(B41,'[1]Brokers'!$B$9:$H$66,7,0)</f>
        <v>16972295</v>
      </c>
      <c r="H41" s="17">
        <f>VLOOKUP(B41,'[2]Brokers'!$B$9:$X$66,23,0)</f>
        <v>0</v>
      </c>
      <c r="I41" s="17">
        <f>VLOOKUP(B41,'[2]Brokers'!$B$9:$Q$66,15,0)</f>
        <v>0</v>
      </c>
      <c r="J41" s="17">
        <v>0</v>
      </c>
      <c r="K41" s="17">
        <v>0</v>
      </c>
      <c r="L41" s="17">
        <f>VLOOKUP(B41,'[3]Brokers'!$B$9:$T$66,19,0)</f>
        <v>0</v>
      </c>
      <c r="M41" s="18">
        <f t="shared" si="0"/>
        <v>16972295</v>
      </c>
      <c r="N41" s="19">
        <v>21041054</v>
      </c>
      <c r="O41" s="20">
        <f t="shared" si="1"/>
        <v>0.0004122062671624595</v>
      </c>
      <c r="P41" s="17">
        <v>12317220</v>
      </c>
    </row>
    <row r="42" spans="1:16" ht="15">
      <c r="A42" s="12">
        <v>27</v>
      </c>
      <c r="B42" s="13" t="s">
        <v>89</v>
      </c>
      <c r="C42" s="14" t="s">
        <v>90</v>
      </c>
      <c r="D42" s="15" t="s">
        <v>14</v>
      </c>
      <c r="E42" s="16"/>
      <c r="F42" s="16"/>
      <c r="G42" s="17">
        <f>VLOOKUP(B42,'[1]Brokers'!$B$9:$H$66,7,0)</f>
        <v>1339726.2</v>
      </c>
      <c r="H42" s="17">
        <f>VLOOKUP(B42,'[2]Brokers'!$B$9:$X$66,23,0)</f>
        <v>0</v>
      </c>
      <c r="I42" s="17">
        <f>VLOOKUP(B42,'[2]Brokers'!$B$9:$Q$66,15,0)</f>
        <v>0</v>
      </c>
      <c r="J42" s="17">
        <v>0</v>
      </c>
      <c r="K42" s="17">
        <v>0</v>
      </c>
      <c r="L42" s="17">
        <f>VLOOKUP(B42,'[3]Brokers'!$B$9:$T$66,19,0)</f>
        <v>0</v>
      </c>
      <c r="M42" s="18">
        <f t="shared" si="0"/>
        <v>1339726.2</v>
      </c>
      <c r="N42" s="19">
        <v>20726031.2</v>
      </c>
      <c r="O42" s="20">
        <f t="shared" si="1"/>
        <v>0.0004060347905596683</v>
      </c>
      <c r="P42" s="17">
        <v>6730837</v>
      </c>
    </row>
    <row r="43" spans="1:16" ht="15">
      <c r="A43" s="12">
        <v>28</v>
      </c>
      <c r="B43" s="13" t="s">
        <v>81</v>
      </c>
      <c r="C43" s="14" t="s">
        <v>82</v>
      </c>
      <c r="D43" s="15" t="s">
        <v>14</v>
      </c>
      <c r="E43" s="16"/>
      <c r="F43" s="16"/>
      <c r="G43" s="17">
        <f>VLOOKUP(B43,'[1]Brokers'!$B$9:$H$66,7,0)</f>
        <v>4610431.6</v>
      </c>
      <c r="H43" s="17">
        <f>VLOOKUP(B43,'[2]Brokers'!$B$9:$X$66,23,0)</f>
        <v>0</v>
      </c>
      <c r="I43" s="17">
        <f>VLOOKUP(B43,'[2]Brokers'!$B$9:$Q$66,15,0)</f>
        <v>0</v>
      </c>
      <c r="J43" s="17">
        <v>0</v>
      </c>
      <c r="K43" s="17">
        <v>0</v>
      </c>
      <c r="L43" s="17">
        <f>VLOOKUP(B43,'[3]Brokers'!$B$9:$T$66,19,0)</f>
        <v>0</v>
      </c>
      <c r="M43" s="18">
        <f t="shared" si="0"/>
        <v>4610431.6</v>
      </c>
      <c r="N43" s="19">
        <v>18158168.1</v>
      </c>
      <c r="O43" s="20">
        <f t="shared" si="1"/>
        <v>0.00035572888558764454</v>
      </c>
      <c r="P43" s="17">
        <v>6133439</v>
      </c>
    </row>
    <row r="44" spans="1:16" ht="15">
      <c r="A44" s="12">
        <v>29</v>
      </c>
      <c r="B44" s="13" t="s">
        <v>57</v>
      </c>
      <c r="C44" s="14" t="s">
        <v>58</v>
      </c>
      <c r="D44" s="15" t="s">
        <v>14</v>
      </c>
      <c r="E44" s="16" t="s">
        <v>14</v>
      </c>
      <c r="F44" s="16"/>
      <c r="G44" s="17">
        <f>VLOOKUP(B44,'[1]Brokers'!$B$9:$H$66,7,0)</f>
        <v>12317220</v>
      </c>
      <c r="H44" s="17">
        <f>VLOOKUP(B44,'[2]Brokers'!$B$9:$X$66,23,0)</f>
        <v>0</v>
      </c>
      <c r="I44" s="17">
        <f>VLOOKUP(B44,'[2]Brokers'!$B$9:$Q$66,15,0)</f>
        <v>0</v>
      </c>
      <c r="J44" s="17">
        <v>0</v>
      </c>
      <c r="K44" s="17">
        <v>0</v>
      </c>
      <c r="L44" s="17">
        <f>VLOOKUP(B44,'[3]Brokers'!$B$9:$T$66,19,0)</f>
        <v>0</v>
      </c>
      <c r="M44" s="18">
        <f t="shared" si="0"/>
        <v>12317220</v>
      </c>
      <c r="N44" s="19">
        <v>14972100</v>
      </c>
      <c r="O44" s="20">
        <f t="shared" si="1"/>
        <v>0.00029331199152775615</v>
      </c>
      <c r="P44" s="17">
        <v>4826260</v>
      </c>
    </row>
    <row r="45" spans="1:16" ht="15">
      <c r="A45" s="12">
        <v>30</v>
      </c>
      <c r="B45" s="13" t="s">
        <v>45</v>
      </c>
      <c r="C45" s="14" t="s">
        <v>46</v>
      </c>
      <c r="D45" s="15" t="s">
        <v>14</v>
      </c>
      <c r="E45" s="16"/>
      <c r="F45" s="16"/>
      <c r="G45" s="17">
        <f>VLOOKUP(B45,'[1]Brokers'!$B$9:$H$66,7,0)</f>
        <v>3662000</v>
      </c>
      <c r="H45" s="17">
        <f>VLOOKUP(B45,'[2]Brokers'!$B$9:$X$66,23,0)</f>
        <v>0</v>
      </c>
      <c r="I45" s="17">
        <f>VLOOKUP(B45,'[2]Brokers'!$B$9:$Q$66,15,0)</f>
        <v>0</v>
      </c>
      <c r="J45" s="17">
        <v>0</v>
      </c>
      <c r="K45" s="17">
        <v>0</v>
      </c>
      <c r="L45" s="17">
        <f>VLOOKUP(B45,'[3]Brokers'!$B$9:$T$66,19,0)</f>
        <v>0</v>
      </c>
      <c r="M45" s="18">
        <f t="shared" si="0"/>
        <v>3662000</v>
      </c>
      <c r="N45" s="19">
        <v>12672586</v>
      </c>
      <c r="O45" s="20">
        <f t="shared" si="1"/>
        <v>0.0002482631987140589</v>
      </c>
      <c r="P45" s="17">
        <v>4610431.6</v>
      </c>
    </row>
    <row r="46" spans="1:16" ht="15">
      <c r="A46" s="12">
        <v>31</v>
      </c>
      <c r="B46" s="13" t="s">
        <v>37</v>
      </c>
      <c r="C46" s="14" t="s">
        <v>38</v>
      </c>
      <c r="D46" s="15" t="s">
        <v>14</v>
      </c>
      <c r="E46" s="16" t="s">
        <v>14</v>
      </c>
      <c r="F46" s="16" t="s">
        <v>14</v>
      </c>
      <c r="G46" s="17">
        <f>VLOOKUP(B46,'[1]Brokers'!$B$9:$H$66,7,0)</f>
        <v>6730837</v>
      </c>
      <c r="H46" s="17">
        <f>VLOOKUP(B46,'[2]Brokers'!$B$9:$X$66,23,0)</f>
        <v>0</v>
      </c>
      <c r="I46" s="17">
        <f>VLOOKUP(B46,'[2]Brokers'!$B$9:$Q$66,15,0)</f>
        <v>0</v>
      </c>
      <c r="J46" s="17">
        <v>0</v>
      </c>
      <c r="K46" s="17">
        <v>0</v>
      </c>
      <c r="L46" s="17">
        <f>VLOOKUP(B46,'[3]Brokers'!$B$9:$T$66,19,0)</f>
        <v>0</v>
      </c>
      <c r="M46" s="18">
        <f t="shared" si="0"/>
        <v>6730837</v>
      </c>
      <c r="N46" s="19">
        <v>6777737</v>
      </c>
      <c r="O46" s="20">
        <f t="shared" si="1"/>
        <v>0.00013277973948353</v>
      </c>
      <c r="P46" s="17">
        <v>3662000</v>
      </c>
    </row>
    <row r="47" spans="1:16" ht="15">
      <c r="A47" s="12">
        <v>32</v>
      </c>
      <c r="B47" s="13" t="s">
        <v>33</v>
      </c>
      <c r="C47" s="14" t="s">
        <v>34</v>
      </c>
      <c r="D47" s="15" t="s">
        <v>14</v>
      </c>
      <c r="E47" s="16" t="s">
        <v>14</v>
      </c>
      <c r="F47" s="16"/>
      <c r="G47" s="17">
        <f>VLOOKUP(B47,'[1]Brokers'!$B$9:$H$66,7,0)</f>
        <v>6133439</v>
      </c>
      <c r="H47" s="17">
        <f>VLOOKUP(B47,'[2]Brokers'!$B$9:$X$66,23,0)</f>
        <v>0</v>
      </c>
      <c r="I47" s="17">
        <f>VLOOKUP(B47,'[2]Brokers'!$B$9:$Q$66,15,0)</f>
        <v>0</v>
      </c>
      <c r="J47" s="17">
        <v>0</v>
      </c>
      <c r="K47" s="17">
        <v>0</v>
      </c>
      <c r="L47" s="17">
        <f>VLOOKUP(B47,'[3]Brokers'!$B$9:$T$66,19,0)</f>
        <v>0</v>
      </c>
      <c r="M47" s="18">
        <f t="shared" si="0"/>
        <v>6133439</v>
      </c>
      <c r="N47" s="19">
        <v>6302549</v>
      </c>
      <c r="O47" s="20">
        <f t="shared" si="1"/>
        <v>0.00012347053512141035</v>
      </c>
      <c r="P47" s="17">
        <v>3171790</v>
      </c>
    </row>
    <row r="48" spans="1:16" ht="15">
      <c r="A48" s="12">
        <v>33</v>
      </c>
      <c r="B48" s="13" t="s">
        <v>79</v>
      </c>
      <c r="C48" s="14" t="s">
        <v>80</v>
      </c>
      <c r="D48" s="15" t="s">
        <v>14</v>
      </c>
      <c r="E48" s="16"/>
      <c r="F48" s="16"/>
      <c r="G48" s="17">
        <f>VLOOKUP(B48,'[1]Brokers'!$B$9:$H$66,7,0)</f>
        <v>289723</v>
      </c>
      <c r="H48" s="17">
        <f>VLOOKUP(B48,'[2]Brokers'!$B$9:$X$66,23,0)</f>
        <v>0</v>
      </c>
      <c r="I48" s="17">
        <f>VLOOKUP(B48,'[2]Brokers'!$B$9:$Q$66,15,0)</f>
        <v>0</v>
      </c>
      <c r="J48" s="17">
        <v>0</v>
      </c>
      <c r="K48" s="17">
        <v>0</v>
      </c>
      <c r="L48" s="17">
        <f>VLOOKUP(B48,'[3]Brokers'!$B$9:$T$66,19,0)</f>
        <v>0</v>
      </c>
      <c r="M48" s="18">
        <f aca="true" t="shared" si="2" ref="M48:M79">L48+I48+J48+H48+G48</f>
        <v>289723</v>
      </c>
      <c r="N48" s="19">
        <v>5950158</v>
      </c>
      <c r="O48" s="20">
        <f aca="true" t="shared" si="3" ref="O48:O79">N48/$N$74</f>
        <v>0.00011656699413474467</v>
      </c>
      <c r="P48" s="17">
        <v>1339726.2</v>
      </c>
    </row>
    <row r="49" spans="1:16" ht="15">
      <c r="A49" s="12">
        <v>34</v>
      </c>
      <c r="B49" s="13" t="s">
        <v>75</v>
      </c>
      <c r="C49" s="14" t="s">
        <v>76</v>
      </c>
      <c r="D49" s="15" t="s">
        <v>14</v>
      </c>
      <c r="E49" s="16"/>
      <c r="F49" s="16"/>
      <c r="G49" s="17">
        <f>VLOOKUP(B49,'[1]Brokers'!$B$9:$H$66,7,0)</f>
        <v>4826260</v>
      </c>
      <c r="H49" s="17">
        <f>VLOOKUP(B49,'[2]Brokers'!$B$9:$X$66,23,0)</f>
        <v>0</v>
      </c>
      <c r="I49" s="17">
        <f>VLOOKUP(B49,'[2]Brokers'!$B$9:$Q$66,15,0)</f>
        <v>0</v>
      </c>
      <c r="J49" s="17">
        <v>0</v>
      </c>
      <c r="K49" s="17">
        <v>0</v>
      </c>
      <c r="L49" s="17">
        <f>VLOOKUP(B49,'[3]Brokers'!$B$9:$T$66,19,0)</f>
        <v>0</v>
      </c>
      <c r="M49" s="18">
        <f t="shared" si="2"/>
        <v>4826260</v>
      </c>
      <c r="N49" s="19">
        <v>4826260</v>
      </c>
      <c r="O49" s="20">
        <f t="shared" si="3"/>
        <v>9.454919030935864E-05</v>
      </c>
      <c r="P49" s="17">
        <v>888342</v>
      </c>
    </row>
    <row r="50" spans="1:17" s="22" customFormat="1" ht="15">
      <c r="A50" s="12">
        <v>35</v>
      </c>
      <c r="B50" s="13" t="s">
        <v>85</v>
      </c>
      <c r="C50" s="14" t="s">
        <v>86</v>
      </c>
      <c r="D50" s="15" t="s">
        <v>14</v>
      </c>
      <c r="E50" s="16" t="s">
        <v>14</v>
      </c>
      <c r="F50" s="16"/>
      <c r="G50" s="17">
        <f>VLOOKUP(B50,'[1]Brokers'!$B$9:$H$66,7,0)</f>
        <v>54040</v>
      </c>
      <c r="H50" s="17">
        <f>VLOOKUP(B50,'[2]Brokers'!$B$9:$X$66,23,0)</f>
        <v>0</v>
      </c>
      <c r="I50" s="17">
        <f>VLOOKUP(B50,'[2]Brokers'!$B$9:$Q$66,15,0)</f>
        <v>0</v>
      </c>
      <c r="J50" s="17">
        <v>0</v>
      </c>
      <c r="K50" s="17">
        <v>0</v>
      </c>
      <c r="L50" s="17">
        <f>VLOOKUP(B50,'[3]Brokers'!$B$9:$T$66,19,0)</f>
        <v>0</v>
      </c>
      <c r="M50" s="18">
        <f t="shared" si="2"/>
        <v>54040</v>
      </c>
      <c r="N50" s="19">
        <v>3837616</v>
      </c>
      <c r="O50" s="20">
        <f t="shared" si="3"/>
        <v>7.518108960525121E-05</v>
      </c>
      <c r="P50" s="17">
        <v>820500</v>
      </c>
      <c r="Q50" s="21"/>
    </row>
    <row r="51" spans="1:16" ht="15">
      <c r="A51" s="12">
        <v>36</v>
      </c>
      <c r="B51" s="13" t="s">
        <v>123</v>
      </c>
      <c r="C51" s="14" t="s">
        <v>124</v>
      </c>
      <c r="D51" s="15" t="s">
        <v>14</v>
      </c>
      <c r="E51" s="16"/>
      <c r="F51" s="16"/>
      <c r="G51" s="17">
        <f>VLOOKUP(B51,'[1]Brokers'!$B$9:$H$66,7,0)</f>
        <v>820500</v>
      </c>
      <c r="H51" s="17">
        <f>VLOOKUP(B51,'[2]Brokers'!$B$9:$X$66,23,0)</f>
        <v>0</v>
      </c>
      <c r="I51" s="17">
        <f>VLOOKUP(B51,'[2]Brokers'!$B$9:$Q$66,15,0)</f>
        <v>0</v>
      </c>
      <c r="J51" s="17">
        <v>0</v>
      </c>
      <c r="K51" s="17">
        <v>0</v>
      </c>
      <c r="L51" s="17">
        <f>VLOOKUP(B51,'[3]Brokers'!$B$9:$T$66,19,0)</f>
        <v>0</v>
      </c>
      <c r="M51" s="18">
        <f t="shared" si="2"/>
        <v>820500</v>
      </c>
      <c r="N51" s="19">
        <v>3621500</v>
      </c>
      <c r="O51" s="20">
        <f t="shared" si="3"/>
        <v>7.094725371309095E-05</v>
      </c>
      <c r="P51" s="17">
        <v>499940</v>
      </c>
    </row>
    <row r="52" spans="1:16" ht="15">
      <c r="A52" s="12">
        <v>37</v>
      </c>
      <c r="B52" s="13" t="s">
        <v>91</v>
      </c>
      <c r="C52" s="14" t="s">
        <v>92</v>
      </c>
      <c r="D52" s="15" t="s">
        <v>14</v>
      </c>
      <c r="E52" s="16"/>
      <c r="F52" s="16"/>
      <c r="G52" s="17">
        <f>VLOOKUP(B52,'[1]Brokers'!$B$9:$H$66,7,0)</f>
        <v>888342</v>
      </c>
      <c r="H52" s="17">
        <f>VLOOKUP(B52,'[2]Brokers'!$B$9:$X$66,23,0)</f>
        <v>0</v>
      </c>
      <c r="I52" s="17">
        <f>VLOOKUP(B52,'[2]Brokers'!$B$9:$Q$66,15,0)</f>
        <v>0</v>
      </c>
      <c r="J52" s="17">
        <v>0</v>
      </c>
      <c r="K52" s="17">
        <v>0</v>
      </c>
      <c r="L52" s="17">
        <f>VLOOKUP(B52,'[3]Brokers'!$B$9:$T$66,19,0)</f>
        <v>0</v>
      </c>
      <c r="M52" s="18">
        <f t="shared" si="2"/>
        <v>888342</v>
      </c>
      <c r="N52" s="19">
        <v>3084422</v>
      </c>
      <c r="O52" s="20">
        <f t="shared" si="3"/>
        <v>6.04255888974843E-05</v>
      </c>
      <c r="P52" s="17">
        <v>289723</v>
      </c>
    </row>
    <row r="53" spans="1:16" ht="15">
      <c r="A53" s="12">
        <v>38</v>
      </c>
      <c r="B53" s="13" t="s">
        <v>49</v>
      </c>
      <c r="C53" s="14" t="s">
        <v>50</v>
      </c>
      <c r="D53" s="15" t="s">
        <v>14</v>
      </c>
      <c r="E53" s="16"/>
      <c r="F53" s="16"/>
      <c r="G53" s="17">
        <f>VLOOKUP(B53,'[1]Brokers'!$B$9:$H$66,7,0)</f>
        <v>499940</v>
      </c>
      <c r="H53" s="17">
        <f>VLOOKUP(B53,'[2]Brokers'!$B$9:$X$66,23,0)</f>
        <v>0</v>
      </c>
      <c r="I53" s="17">
        <f>VLOOKUP(B53,'[2]Brokers'!$B$9:$Q$66,15,0)</f>
        <v>0</v>
      </c>
      <c r="J53" s="17">
        <v>0</v>
      </c>
      <c r="K53" s="17">
        <v>0</v>
      </c>
      <c r="L53" s="17">
        <f>VLOOKUP(B53,'[3]Brokers'!$B$9:$T$66,19,0)</f>
        <v>0</v>
      </c>
      <c r="M53" s="18">
        <f t="shared" si="2"/>
        <v>499940</v>
      </c>
      <c r="N53" s="19">
        <v>2149118</v>
      </c>
      <c r="O53" s="20">
        <f t="shared" si="3"/>
        <v>4.210244926283877E-05</v>
      </c>
      <c r="P53" s="17">
        <v>54040</v>
      </c>
    </row>
    <row r="54" spans="1:16" ht="15">
      <c r="A54" s="12">
        <v>39</v>
      </c>
      <c r="B54" s="13" t="s">
        <v>109</v>
      </c>
      <c r="C54" s="14" t="s">
        <v>110</v>
      </c>
      <c r="D54" s="15" t="s">
        <v>14</v>
      </c>
      <c r="E54" s="16"/>
      <c r="F54" s="16"/>
      <c r="G54" s="17">
        <f>VLOOKUP(B54,'[1]Brokers'!$B$9:$H$66,7,0)</f>
        <v>0</v>
      </c>
      <c r="H54" s="17">
        <f>VLOOKUP(B54,'[2]Brokers'!$B$9:$X$66,23,0)</f>
        <v>0</v>
      </c>
      <c r="I54" s="17">
        <f>VLOOKUP(B54,'[2]Brokers'!$B$9:$Q$66,15,0)</f>
        <v>0</v>
      </c>
      <c r="J54" s="17">
        <v>0</v>
      </c>
      <c r="K54" s="17">
        <v>0</v>
      </c>
      <c r="L54" s="17">
        <f>VLOOKUP(B54,'[3]Brokers'!$B$9:$T$66,19,0)</f>
        <v>0</v>
      </c>
      <c r="M54" s="18">
        <f t="shared" si="2"/>
        <v>0</v>
      </c>
      <c r="N54" s="19">
        <v>1627520</v>
      </c>
      <c r="O54" s="20">
        <f t="shared" si="3"/>
        <v>3.1884046489888106E-05</v>
      </c>
      <c r="P54" s="17">
        <v>28500</v>
      </c>
    </row>
    <row r="55" spans="1:16" ht="15">
      <c r="A55" s="12">
        <v>40</v>
      </c>
      <c r="B55" s="13" t="s">
        <v>39</v>
      </c>
      <c r="C55" s="14" t="s">
        <v>40</v>
      </c>
      <c r="D55" s="15" t="s">
        <v>14</v>
      </c>
      <c r="E55" s="16"/>
      <c r="F55" s="16"/>
      <c r="G55" s="17">
        <f>VLOOKUP(B55,'[1]Brokers'!$B$9:$H$66,7,0)</f>
        <v>28500</v>
      </c>
      <c r="H55" s="17">
        <f>VLOOKUP(B55,'[2]Brokers'!$B$9:$X$66,23,0)</f>
        <v>0</v>
      </c>
      <c r="I55" s="17">
        <f>VLOOKUP(B55,'[2]Brokers'!$B$9:$Q$66,15,0)</f>
        <v>0</v>
      </c>
      <c r="J55" s="17">
        <v>0</v>
      </c>
      <c r="K55" s="17">
        <v>0</v>
      </c>
      <c r="L55" s="17">
        <f>VLOOKUP(B55,'[3]Brokers'!$B$9:$T$66,19,0)</f>
        <v>0</v>
      </c>
      <c r="M55" s="18">
        <f t="shared" si="2"/>
        <v>28500</v>
      </c>
      <c r="N55" s="19">
        <v>674900</v>
      </c>
      <c r="O55" s="20">
        <f t="shared" si="3"/>
        <v>1.3221676523806455E-05</v>
      </c>
      <c r="P55" s="17">
        <v>0</v>
      </c>
    </row>
    <row r="56" spans="1:16" ht="15">
      <c r="A56" s="12">
        <v>41</v>
      </c>
      <c r="B56" s="13" t="s">
        <v>63</v>
      </c>
      <c r="C56" s="14" t="s">
        <v>64</v>
      </c>
      <c r="D56" s="15" t="s">
        <v>14</v>
      </c>
      <c r="E56" s="16"/>
      <c r="F56" s="16"/>
      <c r="G56" s="17">
        <f>VLOOKUP(B56,'[1]Brokers'!$B$9:$H$66,7,0)</f>
        <v>0</v>
      </c>
      <c r="H56" s="17">
        <f>VLOOKUP(B56,'[2]Brokers'!$B$9:$X$66,23,0)</f>
        <v>0</v>
      </c>
      <c r="I56" s="17">
        <f>VLOOKUP(B56,'[2]Brokers'!$B$9:$Q$66,15,0)</f>
        <v>0</v>
      </c>
      <c r="J56" s="17">
        <v>0</v>
      </c>
      <c r="K56" s="17">
        <v>0</v>
      </c>
      <c r="L56" s="17">
        <f>VLOOKUP(B56,'[3]Brokers'!$B$9:$T$66,19,0)</f>
        <v>0</v>
      </c>
      <c r="M56" s="18">
        <f t="shared" si="2"/>
        <v>0</v>
      </c>
      <c r="N56" s="19">
        <v>0</v>
      </c>
      <c r="O56" s="20">
        <f t="shared" si="3"/>
        <v>0</v>
      </c>
      <c r="P56" s="17">
        <v>0</v>
      </c>
    </row>
    <row r="57" spans="1:16" ht="15">
      <c r="A57" s="12">
        <v>42</v>
      </c>
      <c r="B57" s="13" t="s">
        <v>71</v>
      </c>
      <c r="C57" s="14" t="s">
        <v>72</v>
      </c>
      <c r="D57" s="15" t="s">
        <v>14</v>
      </c>
      <c r="E57" s="16" t="s">
        <v>14</v>
      </c>
      <c r="F57" s="16"/>
      <c r="G57" s="17">
        <f>VLOOKUP(B57,'[1]Brokers'!$B$9:$H$66,7,0)</f>
        <v>0</v>
      </c>
      <c r="H57" s="17">
        <f>VLOOKUP(B57,'[2]Brokers'!$B$9:$X$66,23,0)</f>
        <v>0</v>
      </c>
      <c r="I57" s="17">
        <f>VLOOKUP(B57,'[2]Brokers'!$B$9:$Q$66,15,0)</f>
        <v>0</v>
      </c>
      <c r="J57" s="17">
        <v>0</v>
      </c>
      <c r="K57" s="17">
        <v>0</v>
      </c>
      <c r="L57" s="17">
        <f>VLOOKUP(B57,'[3]Brokers'!$B$9:$T$66,19,0)</f>
        <v>0</v>
      </c>
      <c r="M57" s="18">
        <f t="shared" si="2"/>
        <v>0</v>
      </c>
      <c r="N57" s="19">
        <v>0</v>
      </c>
      <c r="O57" s="20">
        <f t="shared" si="3"/>
        <v>0</v>
      </c>
      <c r="P57" s="17">
        <v>0</v>
      </c>
    </row>
    <row r="58" spans="1:16" ht="15">
      <c r="A58" s="12">
        <v>43</v>
      </c>
      <c r="B58" s="13" t="s">
        <v>87</v>
      </c>
      <c r="C58" s="14" t="s">
        <v>88</v>
      </c>
      <c r="D58" s="15" t="s">
        <v>14</v>
      </c>
      <c r="E58" s="16"/>
      <c r="F58" s="16"/>
      <c r="G58" s="17">
        <f>VLOOKUP(B58,'[1]Brokers'!$B$9:$H$66,7,0)</f>
        <v>0</v>
      </c>
      <c r="H58" s="17">
        <f>VLOOKUP(B58,'[2]Brokers'!$B$9:$X$66,23,0)</f>
        <v>0</v>
      </c>
      <c r="I58" s="17">
        <f>VLOOKUP(B58,'[2]Brokers'!$B$9:$Q$66,15,0)</f>
        <v>0</v>
      </c>
      <c r="J58" s="17">
        <v>0</v>
      </c>
      <c r="K58" s="17">
        <v>0</v>
      </c>
      <c r="L58" s="17">
        <f>VLOOKUP(B58,'[3]Brokers'!$B$9:$T$66,19,0)</f>
        <v>0</v>
      </c>
      <c r="M58" s="18">
        <f t="shared" si="2"/>
        <v>0</v>
      </c>
      <c r="N58" s="19">
        <v>0</v>
      </c>
      <c r="O58" s="20">
        <f t="shared" si="3"/>
        <v>0</v>
      </c>
      <c r="P58" s="17">
        <v>0</v>
      </c>
    </row>
    <row r="59" spans="1:16" ht="15">
      <c r="A59" s="12">
        <v>44</v>
      </c>
      <c r="B59" s="13" t="s">
        <v>97</v>
      </c>
      <c r="C59" s="14" t="s">
        <v>98</v>
      </c>
      <c r="D59" s="15" t="s">
        <v>14</v>
      </c>
      <c r="E59" s="16"/>
      <c r="F59" s="16"/>
      <c r="G59" s="17">
        <f>VLOOKUP(B59,'[1]Brokers'!$B$9:$H$66,7,0)</f>
        <v>0</v>
      </c>
      <c r="H59" s="17">
        <f>VLOOKUP(B59,'[2]Brokers'!$B$9:$X$66,23,0)</f>
        <v>0</v>
      </c>
      <c r="I59" s="17">
        <f>VLOOKUP(B59,'[2]Brokers'!$B$9:$Q$66,15,0)</f>
        <v>0</v>
      </c>
      <c r="J59" s="17">
        <v>0</v>
      </c>
      <c r="K59" s="17">
        <v>0</v>
      </c>
      <c r="L59" s="17">
        <f>VLOOKUP(B59,'[3]Brokers'!$B$9:$T$66,19,0)</f>
        <v>0</v>
      </c>
      <c r="M59" s="18">
        <f t="shared" si="2"/>
        <v>0</v>
      </c>
      <c r="N59" s="19">
        <v>0</v>
      </c>
      <c r="O59" s="20">
        <f t="shared" si="3"/>
        <v>0</v>
      </c>
      <c r="P59" s="17">
        <v>0</v>
      </c>
    </row>
    <row r="60" spans="1:16" ht="15">
      <c r="A60" s="12">
        <v>45</v>
      </c>
      <c r="B60" s="13" t="s">
        <v>93</v>
      </c>
      <c r="C60" s="14" t="s">
        <v>94</v>
      </c>
      <c r="D60" s="15" t="s">
        <v>14</v>
      </c>
      <c r="E60" s="16" t="s">
        <v>14</v>
      </c>
      <c r="F60" s="16" t="s">
        <v>14</v>
      </c>
      <c r="G60" s="17">
        <f>VLOOKUP(B60,'[1]Brokers'!$B$9:$H$66,7,0)</f>
        <v>0</v>
      </c>
      <c r="H60" s="17">
        <f>VLOOKUP(B60,'[2]Brokers'!$B$9:$X$66,23,0)</f>
        <v>0</v>
      </c>
      <c r="I60" s="17">
        <f>VLOOKUP(B60,'[2]Brokers'!$B$9:$Q$66,15,0)</f>
        <v>0</v>
      </c>
      <c r="J60" s="17">
        <v>0</v>
      </c>
      <c r="K60" s="17">
        <v>0</v>
      </c>
      <c r="L60" s="17">
        <f>VLOOKUP(B60,'[3]Brokers'!$B$9:$T$66,19,0)</f>
        <v>0</v>
      </c>
      <c r="M60" s="18">
        <f t="shared" si="2"/>
        <v>0</v>
      </c>
      <c r="N60" s="19">
        <v>0</v>
      </c>
      <c r="O60" s="20">
        <f t="shared" si="3"/>
        <v>0</v>
      </c>
      <c r="P60" s="17">
        <v>0</v>
      </c>
    </row>
    <row r="61" spans="1:16" ht="15">
      <c r="A61" s="12">
        <v>46</v>
      </c>
      <c r="B61" s="13" t="s">
        <v>99</v>
      </c>
      <c r="C61" s="14" t="s">
        <v>100</v>
      </c>
      <c r="D61" s="15" t="s">
        <v>14</v>
      </c>
      <c r="E61" s="16" t="s">
        <v>14</v>
      </c>
      <c r="F61" s="16" t="s">
        <v>14</v>
      </c>
      <c r="G61" s="17">
        <f>VLOOKUP(B61,'[1]Brokers'!$B$9:$H$66,7,0)</f>
        <v>0</v>
      </c>
      <c r="H61" s="17">
        <f>VLOOKUP(B61,'[2]Brokers'!$B$9:$X$66,23,0)</f>
        <v>0</v>
      </c>
      <c r="I61" s="17">
        <f>VLOOKUP(B61,'[2]Brokers'!$B$9:$Q$66,15,0)</f>
        <v>0</v>
      </c>
      <c r="J61" s="17">
        <v>0</v>
      </c>
      <c r="K61" s="17">
        <v>0</v>
      </c>
      <c r="L61" s="17">
        <f>VLOOKUP(B61,'[3]Brokers'!$B$9:$T$66,19,0)</f>
        <v>0</v>
      </c>
      <c r="M61" s="18">
        <f t="shared" si="2"/>
        <v>0</v>
      </c>
      <c r="N61" s="19">
        <v>0</v>
      </c>
      <c r="O61" s="20">
        <f t="shared" si="3"/>
        <v>0</v>
      </c>
      <c r="P61" s="17">
        <v>0</v>
      </c>
    </row>
    <row r="62" spans="1:16" ht="15">
      <c r="A62" s="12">
        <v>47</v>
      </c>
      <c r="B62" s="13" t="s">
        <v>103</v>
      </c>
      <c r="C62" s="14" t="s">
        <v>104</v>
      </c>
      <c r="D62" s="15" t="s">
        <v>14</v>
      </c>
      <c r="E62" s="16"/>
      <c r="F62" s="16"/>
      <c r="G62" s="17">
        <f>VLOOKUP(B62,'[1]Brokers'!$B$9:$H$66,7,0)</f>
        <v>0</v>
      </c>
      <c r="H62" s="17">
        <f>VLOOKUP(B62,'[2]Brokers'!$B$9:$X$66,23,0)</f>
        <v>0</v>
      </c>
      <c r="I62" s="17">
        <f>VLOOKUP(B62,'[2]Brokers'!$B$9:$Q$66,15,0)</f>
        <v>0</v>
      </c>
      <c r="J62" s="17">
        <v>0</v>
      </c>
      <c r="K62" s="17">
        <v>0</v>
      </c>
      <c r="L62" s="17">
        <f>VLOOKUP(B62,'[3]Brokers'!$B$9:$T$66,19,0)</f>
        <v>0</v>
      </c>
      <c r="M62" s="18">
        <f t="shared" si="2"/>
        <v>0</v>
      </c>
      <c r="N62" s="19">
        <v>0</v>
      </c>
      <c r="O62" s="20">
        <f t="shared" si="3"/>
        <v>0</v>
      </c>
      <c r="P62" s="17">
        <v>0</v>
      </c>
    </row>
    <row r="63" spans="1:16" ht="15">
      <c r="A63" s="12">
        <v>48</v>
      </c>
      <c r="B63" s="13" t="s">
        <v>107</v>
      </c>
      <c r="C63" s="14" t="s">
        <v>108</v>
      </c>
      <c r="D63" s="15" t="s">
        <v>14</v>
      </c>
      <c r="E63" s="15" t="s">
        <v>14</v>
      </c>
      <c r="F63" s="16"/>
      <c r="G63" s="17">
        <f>VLOOKUP(B63,'[1]Brokers'!$B$9:$H$66,7,0)</f>
        <v>0</v>
      </c>
      <c r="H63" s="17">
        <f>VLOOKUP(B63,'[2]Brokers'!$B$9:$X$66,23,0)</f>
        <v>0</v>
      </c>
      <c r="I63" s="17">
        <f>VLOOKUP(B63,'[2]Brokers'!$B$9:$Q$66,15,0)</f>
        <v>0</v>
      </c>
      <c r="J63" s="17">
        <v>0</v>
      </c>
      <c r="K63" s="17">
        <v>0</v>
      </c>
      <c r="L63" s="17">
        <f>VLOOKUP(B63,'[3]Brokers'!$B$9:$T$66,19,0)</f>
        <v>0</v>
      </c>
      <c r="M63" s="18">
        <f t="shared" si="2"/>
        <v>0</v>
      </c>
      <c r="N63" s="19">
        <v>0</v>
      </c>
      <c r="O63" s="20">
        <f t="shared" si="3"/>
        <v>0</v>
      </c>
      <c r="P63" s="17">
        <v>0</v>
      </c>
    </row>
    <row r="64" spans="1:16" ht="15">
      <c r="A64" s="12">
        <v>49</v>
      </c>
      <c r="B64" s="13" t="s">
        <v>113</v>
      </c>
      <c r="C64" s="14" t="s">
        <v>114</v>
      </c>
      <c r="D64" s="15" t="s">
        <v>14</v>
      </c>
      <c r="E64" s="16"/>
      <c r="F64" s="16"/>
      <c r="G64" s="17">
        <f>VLOOKUP(B64,'[1]Brokers'!$B$9:$H$66,7,0)</f>
        <v>0</v>
      </c>
      <c r="H64" s="17">
        <f>VLOOKUP(B64,'[2]Brokers'!$B$9:$X$66,23,0)</f>
        <v>0</v>
      </c>
      <c r="I64" s="17">
        <f>VLOOKUP(B64,'[2]Brokers'!$B$9:$Q$66,15,0)</f>
        <v>0</v>
      </c>
      <c r="J64" s="17">
        <v>0</v>
      </c>
      <c r="K64" s="17">
        <v>0</v>
      </c>
      <c r="L64" s="17">
        <f>VLOOKUP(B64,'[3]Brokers'!$B$9:$T$66,19,0)</f>
        <v>0</v>
      </c>
      <c r="M64" s="18">
        <f t="shared" si="2"/>
        <v>0</v>
      </c>
      <c r="N64" s="19">
        <v>0</v>
      </c>
      <c r="O64" s="20">
        <f t="shared" si="3"/>
        <v>0</v>
      </c>
      <c r="P64" s="17">
        <v>0</v>
      </c>
    </row>
    <row r="65" spans="1:17" ht="15">
      <c r="A65" s="12">
        <v>50</v>
      </c>
      <c r="B65" s="13" t="s">
        <v>119</v>
      </c>
      <c r="C65" s="14" t="s">
        <v>120</v>
      </c>
      <c r="D65" s="15"/>
      <c r="E65" s="16"/>
      <c r="F65" s="16"/>
      <c r="G65" s="17">
        <f>VLOOKUP(B65,'[1]Brokers'!$B$9:$H$66,7,0)</f>
        <v>0</v>
      </c>
      <c r="H65" s="17">
        <f>VLOOKUP(B65,'[2]Brokers'!$B$9:$X$66,23,0)</f>
        <v>0</v>
      </c>
      <c r="I65" s="17">
        <f>VLOOKUP(B65,'[2]Brokers'!$B$9:$Q$66,15,0)</f>
        <v>0</v>
      </c>
      <c r="J65" s="17">
        <v>0</v>
      </c>
      <c r="K65" s="17">
        <v>0</v>
      </c>
      <c r="L65" s="17">
        <f>VLOOKUP(B65,'[3]Brokers'!$B$9:$T$66,19,0)</f>
        <v>0</v>
      </c>
      <c r="M65" s="18">
        <f t="shared" si="2"/>
        <v>0</v>
      </c>
      <c r="N65" s="19">
        <v>0</v>
      </c>
      <c r="O65" s="20">
        <f t="shared" si="3"/>
        <v>0</v>
      </c>
      <c r="P65" s="17">
        <v>0</v>
      </c>
      <c r="Q65" s="23"/>
    </row>
    <row r="66" spans="1:16" ht="15">
      <c r="A66" s="12">
        <v>51</v>
      </c>
      <c r="B66" s="13" t="s">
        <v>121</v>
      </c>
      <c r="C66" s="14" t="s">
        <v>122</v>
      </c>
      <c r="D66" s="15"/>
      <c r="E66" s="16"/>
      <c r="F66" s="16"/>
      <c r="G66" s="17">
        <f>VLOOKUP(B66,'[1]Brokers'!$B$9:$H$66,7,0)</f>
        <v>0</v>
      </c>
      <c r="H66" s="17">
        <f>VLOOKUP(B66,'[2]Brokers'!$B$9:$X$66,23,0)</f>
        <v>0</v>
      </c>
      <c r="I66" s="17">
        <f>VLOOKUP(B66,'[2]Brokers'!$B$9:$Q$66,15,0)</f>
        <v>0</v>
      </c>
      <c r="J66" s="17">
        <v>0</v>
      </c>
      <c r="K66" s="17">
        <v>0</v>
      </c>
      <c r="L66" s="17">
        <f>VLOOKUP(B66,'[3]Brokers'!$B$9:$T$66,19,0)</f>
        <v>0</v>
      </c>
      <c r="M66" s="18">
        <f t="shared" si="2"/>
        <v>0</v>
      </c>
      <c r="N66" s="19">
        <v>0</v>
      </c>
      <c r="O66" s="20">
        <f t="shared" si="3"/>
        <v>0</v>
      </c>
      <c r="P66" s="17">
        <v>0</v>
      </c>
    </row>
    <row r="67" spans="1:16" ht="15">
      <c r="A67" s="12">
        <v>52</v>
      </c>
      <c r="B67" s="13" t="s">
        <v>115</v>
      </c>
      <c r="C67" s="14" t="s">
        <v>116</v>
      </c>
      <c r="D67" s="15"/>
      <c r="E67" s="16"/>
      <c r="F67" s="16"/>
      <c r="G67" s="17">
        <f>VLOOKUP(B67,'[1]Brokers'!$B$9:$H$66,7,0)</f>
        <v>0</v>
      </c>
      <c r="H67" s="17">
        <f>VLOOKUP(B67,'[2]Brokers'!$B$9:$X$66,23,0)</f>
        <v>0</v>
      </c>
      <c r="I67" s="17">
        <f>VLOOKUP(B67,'[2]Brokers'!$B$9:$Q$66,15,0)</f>
        <v>0</v>
      </c>
      <c r="J67" s="17">
        <v>0</v>
      </c>
      <c r="K67" s="17">
        <v>0</v>
      </c>
      <c r="L67" s="17">
        <f>VLOOKUP(B67,'[3]Brokers'!$B$9:$T$66,19,0)</f>
        <v>0</v>
      </c>
      <c r="M67" s="18">
        <f t="shared" si="2"/>
        <v>0</v>
      </c>
      <c r="N67" s="19">
        <v>0</v>
      </c>
      <c r="O67" s="20">
        <f t="shared" si="3"/>
        <v>0</v>
      </c>
      <c r="P67" s="17">
        <v>0</v>
      </c>
    </row>
    <row r="68" spans="1:16" ht="15">
      <c r="A68" s="12">
        <v>53</v>
      </c>
      <c r="B68" s="13" t="s">
        <v>117</v>
      </c>
      <c r="C68" s="14" t="s">
        <v>118</v>
      </c>
      <c r="D68" s="15"/>
      <c r="E68" s="16"/>
      <c r="F68" s="16"/>
      <c r="G68" s="17">
        <f>VLOOKUP(B68,'[1]Brokers'!$B$9:$H$66,7,0)</f>
        <v>0</v>
      </c>
      <c r="H68" s="17">
        <f>VLOOKUP(B68,'[2]Brokers'!$B$9:$X$66,23,0)</f>
        <v>0</v>
      </c>
      <c r="I68" s="17">
        <f>VLOOKUP(B68,'[2]Brokers'!$B$9:$Q$66,15,0)</f>
        <v>0</v>
      </c>
      <c r="J68" s="17">
        <v>0</v>
      </c>
      <c r="K68" s="17">
        <v>0</v>
      </c>
      <c r="L68" s="17">
        <f>VLOOKUP(B68,'[3]Brokers'!$B$9:$T$66,19,0)</f>
        <v>0</v>
      </c>
      <c r="M68" s="18">
        <f t="shared" si="2"/>
        <v>0</v>
      </c>
      <c r="N68" s="19">
        <v>0</v>
      </c>
      <c r="O68" s="20">
        <f t="shared" si="3"/>
        <v>0</v>
      </c>
      <c r="P68" s="17">
        <v>0</v>
      </c>
    </row>
    <row r="69" spans="1:16" ht="15">
      <c r="A69" s="12">
        <v>54</v>
      </c>
      <c r="B69" s="13" t="s">
        <v>111</v>
      </c>
      <c r="C69" s="14" t="s">
        <v>112</v>
      </c>
      <c r="D69" s="15"/>
      <c r="E69" s="16"/>
      <c r="F69" s="16"/>
      <c r="G69" s="17">
        <f>VLOOKUP(B69,'[1]Brokers'!$B$9:$H$66,7,0)</f>
        <v>0</v>
      </c>
      <c r="H69" s="17">
        <f>VLOOKUP(B69,'[2]Brokers'!$B$9:$X$66,23,0)</f>
        <v>0</v>
      </c>
      <c r="I69" s="17">
        <f>VLOOKUP(B69,'[2]Brokers'!$B$9:$Q$66,15,0)</f>
        <v>0</v>
      </c>
      <c r="J69" s="17">
        <v>0</v>
      </c>
      <c r="K69" s="17">
        <v>0</v>
      </c>
      <c r="L69" s="17">
        <f>VLOOKUP(B69,'[3]Brokers'!$B$9:$T$66,19,0)</f>
        <v>0</v>
      </c>
      <c r="M69" s="18">
        <f t="shared" si="2"/>
        <v>0</v>
      </c>
      <c r="N69" s="19">
        <v>0</v>
      </c>
      <c r="O69" s="20">
        <f t="shared" si="3"/>
        <v>0</v>
      </c>
      <c r="P69" s="17">
        <v>0</v>
      </c>
    </row>
    <row r="70" spans="1:16" ht="15">
      <c r="A70" s="12">
        <v>55</v>
      </c>
      <c r="B70" s="13" t="s">
        <v>101</v>
      </c>
      <c r="C70" s="14" t="s">
        <v>102</v>
      </c>
      <c r="D70" s="15"/>
      <c r="E70" s="16"/>
      <c r="F70" s="16"/>
      <c r="G70" s="17">
        <f>VLOOKUP(B70,'[1]Brokers'!$B$9:$H$66,7,0)</f>
        <v>0</v>
      </c>
      <c r="H70" s="17">
        <f>VLOOKUP(B70,'[2]Brokers'!$B$9:$X$66,23,0)</f>
        <v>0</v>
      </c>
      <c r="I70" s="17">
        <f>VLOOKUP(B70,'[2]Brokers'!$B$9:$Q$66,15,0)</f>
        <v>0</v>
      </c>
      <c r="J70" s="17">
        <v>0</v>
      </c>
      <c r="K70" s="17">
        <v>0</v>
      </c>
      <c r="L70" s="17">
        <f>VLOOKUP(B70,'[3]Brokers'!$B$9:$T$66,19,0)</f>
        <v>0</v>
      </c>
      <c r="M70" s="18">
        <f t="shared" si="2"/>
        <v>0</v>
      </c>
      <c r="N70" s="19">
        <v>0</v>
      </c>
      <c r="O70" s="20">
        <f t="shared" si="3"/>
        <v>0</v>
      </c>
      <c r="P70" s="17">
        <v>0</v>
      </c>
    </row>
    <row r="71" spans="1:16" ht="15">
      <c r="A71" s="12">
        <v>56</v>
      </c>
      <c r="B71" s="13" t="s">
        <v>105</v>
      </c>
      <c r="C71" s="14" t="s">
        <v>106</v>
      </c>
      <c r="D71" s="15"/>
      <c r="E71" s="16"/>
      <c r="F71" s="16"/>
      <c r="G71" s="17">
        <f>VLOOKUP(B71,'[1]Brokers'!$B$9:$H$66,7,0)</f>
        <v>0</v>
      </c>
      <c r="H71" s="17">
        <f>VLOOKUP(B71,'[2]Brokers'!$B$9:$X$66,23,0)</f>
        <v>0</v>
      </c>
      <c r="I71" s="17">
        <f>VLOOKUP(B71,'[2]Brokers'!$B$9:$Q$66,15,0)</f>
        <v>0</v>
      </c>
      <c r="J71" s="17">
        <v>0</v>
      </c>
      <c r="K71" s="17">
        <v>0</v>
      </c>
      <c r="L71" s="17">
        <f>VLOOKUP(B71,'[3]Brokers'!$B$9:$T$66,19,0)</f>
        <v>0</v>
      </c>
      <c r="M71" s="18">
        <f t="shared" si="2"/>
        <v>0</v>
      </c>
      <c r="N71" s="19">
        <v>0</v>
      </c>
      <c r="O71" s="20">
        <f t="shared" si="3"/>
        <v>0</v>
      </c>
      <c r="P71" s="17">
        <v>0</v>
      </c>
    </row>
    <row r="72" spans="1:17" ht="15">
      <c r="A72" s="12">
        <v>57</v>
      </c>
      <c r="B72" s="13" t="s">
        <v>125</v>
      </c>
      <c r="C72" s="14" t="s">
        <v>126</v>
      </c>
      <c r="D72" s="15"/>
      <c r="E72" s="16"/>
      <c r="F72" s="16"/>
      <c r="G72" s="17">
        <f>VLOOKUP(B72,'[1]Brokers'!$B$9:$H$66,7,0)</f>
        <v>0</v>
      </c>
      <c r="H72" s="17">
        <f>VLOOKUP(B72,'[2]Brokers'!$B$9:$X$66,23,0)</f>
        <v>0</v>
      </c>
      <c r="I72" s="17">
        <f>VLOOKUP(B72,'[2]Brokers'!$B$9:$Q$66,15,0)</f>
        <v>0</v>
      </c>
      <c r="J72" s="17">
        <v>0</v>
      </c>
      <c r="K72" s="17">
        <v>0</v>
      </c>
      <c r="L72" s="17">
        <f>VLOOKUP(B72,'[3]Brokers'!$B$9:$T$66,19,0)</f>
        <v>0</v>
      </c>
      <c r="M72" s="18">
        <f t="shared" si="2"/>
        <v>0</v>
      </c>
      <c r="N72" s="19">
        <v>0</v>
      </c>
      <c r="O72" s="20">
        <f t="shared" si="3"/>
        <v>0</v>
      </c>
      <c r="P72" s="17">
        <v>0</v>
      </c>
      <c r="Q72" s="23"/>
    </row>
    <row r="73" spans="1:17" ht="15">
      <c r="A73" s="12">
        <v>58</v>
      </c>
      <c r="B73" s="13" t="s">
        <v>127</v>
      </c>
      <c r="C73" s="14" t="s">
        <v>128</v>
      </c>
      <c r="D73" s="15"/>
      <c r="E73" s="16"/>
      <c r="F73" s="16"/>
      <c r="G73" s="17">
        <f>VLOOKUP(B73,'[1]Brokers'!$B$9:$H$66,7,0)</f>
        <v>0</v>
      </c>
      <c r="H73" s="17">
        <f>VLOOKUP(B73,'[2]Brokers'!$B$9:$X$66,23,0)</f>
        <v>0</v>
      </c>
      <c r="I73" s="17">
        <f>VLOOKUP(B73,'[2]Brokers'!$B$9:$Q$66,15,0)</f>
        <v>0</v>
      </c>
      <c r="J73" s="17">
        <v>0</v>
      </c>
      <c r="K73" s="17">
        <v>0</v>
      </c>
      <c r="L73" s="17">
        <f>VLOOKUP(B73,'[3]Brokers'!$B$9:$T$66,19,0)</f>
        <v>0</v>
      </c>
      <c r="M73" s="18">
        <f t="shared" si="2"/>
        <v>0</v>
      </c>
      <c r="N73" s="19">
        <v>0</v>
      </c>
      <c r="O73" s="20">
        <f t="shared" si="3"/>
        <v>0</v>
      </c>
      <c r="P73" s="17">
        <v>0</v>
      </c>
      <c r="Q73" s="23"/>
    </row>
    <row r="74" spans="1:17" ht="16.5" thickBot="1">
      <c r="A74" s="36" t="s">
        <v>6</v>
      </c>
      <c r="B74" s="37"/>
      <c r="C74" s="38"/>
      <c r="D74" s="24">
        <f>COUNTA(D16:D73)</f>
        <v>49</v>
      </c>
      <c r="E74" s="24">
        <f>COUNTA(E16:E73)</f>
        <v>23</v>
      </c>
      <c r="F74" s="24">
        <f>COUNTA(F16:F73)</f>
        <v>13</v>
      </c>
      <c r="G74" s="25">
        <f aca="true" t="shared" si="4" ref="G74:O74">SUM(G16:G73)</f>
        <v>5325873725.139998</v>
      </c>
      <c r="H74" s="25">
        <f t="shared" si="4"/>
        <v>1989774100</v>
      </c>
      <c r="I74" s="25">
        <f>SUM(I16:I73)</f>
        <v>19300000</v>
      </c>
      <c r="J74" s="25">
        <f t="shared" si="4"/>
        <v>0</v>
      </c>
      <c r="K74" s="25">
        <f aca="true" t="shared" si="5" ref="K74">SUM(K16:K73)</f>
        <v>0</v>
      </c>
      <c r="L74" s="25">
        <f t="shared" si="4"/>
        <v>0</v>
      </c>
      <c r="M74" s="25">
        <f t="shared" si="4"/>
        <v>7334947825.1399975</v>
      </c>
      <c r="N74" s="25">
        <f t="shared" si="4"/>
        <v>51044963835.32</v>
      </c>
      <c r="O74" s="30">
        <f t="shared" si="4"/>
        <v>1</v>
      </c>
      <c r="P74" s="26"/>
      <c r="Q74" s="23"/>
    </row>
    <row r="75" spans="12:17" ht="15">
      <c r="L75" s="27"/>
      <c r="M75" s="28"/>
      <c r="O75" s="27"/>
      <c r="P75" s="26"/>
      <c r="Q75" s="23"/>
    </row>
    <row r="76" spans="2:17" ht="27.6" customHeight="1">
      <c r="B76" s="51" t="s">
        <v>129</v>
      </c>
      <c r="C76" s="51"/>
      <c r="D76" s="51"/>
      <c r="E76" s="51"/>
      <c r="F76" s="51"/>
      <c r="H76" s="29"/>
      <c r="I76" s="29"/>
      <c r="L76" s="27"/>
      <c r="M76" s="27"/>
      <c r="P76" s="26"/>
      <c r="Q76" s="23"/>
    </row>
    <row r="77" spans="3:17" ht="27.6" customHeight="1">
      <c r="C77" s="52"/>
      <c r="D77" s="52"/>
      <c r="E77" s="52"/>
      <c r="F77" s="52"/>
      <c r="P77" s="26"/>
      <c r="Q77" s="23"/>
    </row>
    <row r="78" spans="16:17" ht="15">
      <c r="P78" s="26"/>
      <c r="Q78" s="23"/>
    </row>
    <row r="79" spans="16:17" ht="15">
      <c r="P79" s="26"/>
      <c r="Q79" s="23"/>
    </row>
  </sheetData>
  <mergeCells count="16">
    <mergeCell ref="B76:F76"/>
    <mergeCell ref="C77:F77"/>
    <mergeCell ref="M14:M15"/>
    <mergeCell ref="G14:I14"/>
    <mergeCell ref="J14:L14"/>
    <mergeCell ref="N14:N15"/>
    <mergeCell ref="O14:O15"/>
    <mergeCell ref="A74:C74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2018-03-07T06:51:20Z</cp:lastPrinted>
  <dcterms:created xsi:type="dcterms:W3CDTF">2017-06-09T07:51:20Z</dcterms:created>
  <dcterms:modified xsi:type="dcterms:W3CDTF">2018-03-07T06:51:29Z</dcterms:modified>
  <cp:category/>
  <cp:version/>
  <cp:contentType/>
  <cp:contentStatus/>
</cp:coreProperties>
</file>