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<sst xmlns="http://schemas.openxmlformats.org/spreadsheetml/2006/main" count="223" uniqueCount="130">
  <si>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</si>
  <si>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</si>
  <si>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</si>
  <si>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</si>
  <si>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</si>
  <si>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</si>
  <si>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</si>
  <si>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</si>
  <si>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</si>
  <si>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</si>
  <si>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</si>
  <si>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</si>
  <si>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</si>
  <si>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</si>
  <si>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</si>
  <si>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</si>
  <si>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</si>
  <si>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</si>
  <si>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</si>
  <si>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</si>
  <si>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</si>
  <si>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</si>
  <si>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</si>
  <si>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</si>
  <si>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</si>
  <si>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</si>
  <si>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</si>
  <si>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</si>
  <si>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</si>
  <si>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</si>
  <si>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</si>
  <si>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</si>
  <si>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</si>
  <si>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</si>
  <si>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</si>
  <si>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</si>
  <si>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</si>
  <si>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</si>
  <si>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</si>
  <si>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</si>
  <si>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</si>
  <si>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</si>
  <si>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</si>
  <si>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</si>
  <si>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</si>
  <si>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</si>
  <si>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</si>
  <si>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</si>
  <si>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</si>
  <si>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</si>
  <si>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</si>
  <si>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</si>
  <si>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</si>
  <si>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</si>
  <si>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</si>
  <si>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</si>
  <si>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</si>
  <si>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</si>
  <si>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</si>
  <si>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</si>
  <si>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</si>
  <si>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</si>
  <si>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</si>
  <si>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</si>
  <si>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</si>
  <si>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</si>
  <si>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</si>
  <si>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</si>
  <si>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</si>
  <si>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</si>
  <si>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</si>
  <si>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</si>
  <si>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</si>
  <si>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</si>
  <si>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</si>
  <si>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</si>
  <si>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</si>
  <si>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</si>
  <si>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</si>
  <si>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</si>
  <si>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</si>
  <si>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</si>
  <si>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</si>
  <si>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</si>
  <si>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</si>
  <si>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</si>
  <si>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</si>
  <si>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</si>
  <si>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</si>
  <si>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</si>
  <si>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</si>
  <si>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</si>
  <si>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</si>
  <si>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</si>
  <si>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</si>
  <si>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</si>
  <si>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</si>
  <si>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</si>
  <si>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</si>
  <si>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</si>
  <si>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</si>
  <si>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</si>
  <si>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</si>
  <si>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</si>
  <si>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</si>
  <si>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</si>
  <si>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</si>
  <si>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</si>
  <si>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</si>
  <si>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</si>
  <si>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</si>
  <si>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</si>
  <si>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</si>
  <si>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</si>
  <si>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</si>
  <si>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</si>
  <si>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</si>
  <si>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</si>
  <si>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</si>
  <si>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</si>
  <si>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</si>
  <si>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</si>
  <si>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</si>
  <si>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</si>
  <si>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</si>
  <si>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</si>
  <si>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</si>
  <si>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</si>
  <si>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Trading value of April</t>
  </si>
  <si>
    <t>As of  May 10,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</si>
</sst>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450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  <cell r="Y10">
            <v>19670</v>
          </cell>
          <cell r="Z10">
            <v>3108092.8</v>
          </cell>
          <cell r="AA10">
            <v>62641923.419999994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  <cell r="Y11">
            <v>205</v>
          </cell>
          <cell r="Z11">
            <v>885880</v>
          </cell>
          <cell r="AA11">
            <v>9247538.4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  <cell r="Y12">
            <v>910637</v>
          </cell>
          <cell r="Z12">
            <v>327360066.21000004</v>
          </cell>
          <cell r="AA12">
            <v>1731390952.8200002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  <cell r="Y14">
            <v>1344208</v>
          </cell>
          <cell r="Z14">
            <v>107160457.86</v>
          </cell>
          <cell r="AA14">
            <v>596761846.99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  <cell r="Y16">
            <v>2888764</v>
          </cell>
          <cell r="Z16">
            <v>942498494.48</v>
          </cell>
          <cell r="AA16">
            <v>5147542238.110001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  <cell r="Y18">
            <v>326855</v>
          </cell>
          <cell r="Z18">
            <v>51296804.12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  <cell r="Y19">
            <v>1125537</v>
          </cell>
          <cell r="Z19">
            <v>170646480.32</v>
          </cell>
          <cell r="AA19">
            <v>982321406.9099998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  <cell r="Y20">
            <v>40810</v>
          </cell>
          <cell r="Z20">
            <v>5919539.8</v>
          </cell>
          <cell r="AA20">
            <v>56129487.8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  <cell r="Y21">
            <v>26674</v>
          </cell>
          <cell r="Z21">
            <v>11893273</v>
          </cell>
          <cell r="AA21">
            <v>45260555.5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  <cell r="Y22">
            <v>5122939</v>
          </cell>
          <cell r="Z22">
            <v>503388778.28999996</v>
          </cell>
          <cell r="AA22">
            <v>2083393184.03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  <cell r="Y23">
            <v>10630610</v>
          </cell>
          <cell r="Z23">
            <v>526364429.09</v>
          </cell>
          <cell r="AA23">
            <v>34657847202.189995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  <cell r="Y26">
            <v>138315</v>
          </cell>
          <cell r="Z26">
            <v>1503188755</v>
          </cell>
          <cell r="AA26">
            <v>7601382550.85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  <cell r="Y28">
            <v>296272</v>
          </cell>
          <cell r="Z28">
            <v>41703740.93</v>
          </cell>
          <cell r="AA28">
            <v>123349742.72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  <cell r="Y29">
            <v>107077</v>
          </cell>
          <cell r="Z29">
            <v>76653052</v>
          </cell>
          <cell r="AA29">
            <v>248889269.58999997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  <cell r="Y33">
            <v>8519</v>
          </cell>
          <cell r="Z33">
            <v>1117251.9</v>
          </cell>
          <cell r="AA33">
            <v>7365807.029999999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  <cell r="Y34">
            <v>22392810</v>
          </cell>
          <cell r="Z34">
            <v>12407464368.779999</v>
          </cell>
          <cell r="AA34">
            <v>13391602375.289999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  <cell r="Y35">
            <v>402620</v>
          </cell>
          <cell r="Z35">
            <v>100570611.17</v>
          </cell>
          <cell r="AA35">
            <v>237124250.46000004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  <cell r="Y36">
            <v>371375</v>
          </cell>
          <cell r="Z36">
            <v>21449245.43</v>
          </cell>
          <cell r="AA36">
            <v>143273950.73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  <cell r="Y37">
            <v>2810104</v>
          </cell>
          <cell r="Z37">
            <v>1086855352.68</v>
          </cell>
          <cell r="AA37">
            <v>4177763380.6500006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  <cell r="Y38">
            <v>148523</v>
          </cell>
          <cell r="Z38">
            <v>37927844.6</v>
          </cell>
          <cell r="AA38">
            <v>372153999.89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  <cell r="Y40">
            <v>52620</v>
          </cell>
          <cell r="Z40">
            <v>30564135.85</v>
          </cell>
          <cell r="AA40">
            <v>70248713.00999999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  <cell r="Y42">
            <v>20277</v>
          </cell>
          <cell r="Z42">
            <v>94688562.1</v>
          </cell>
          <cell r="AA42">
            <v>370017470.22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  <cell r="Y43">
            <v>68269</v>
          </cell>
          <cell r="Z43">
            <v>5565927</v>
          </cell>
          <cell r="AA43">
            <v>92202546.06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  <cell r="Y44">
            <v>4080</v>
          </cell>
          <cell r="Z44">
            <v>879480</v>
          </cell>
          <cell r="AA44">
            <v>18744249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  <cell r="Y45">
            <v>21998</v>
          </cell>
          <cell r="Z45">
            <v>2902257.21</v>
          </cell>
          <cell r="AA45">
            <v>17178491.47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  <cell r="Y46">
            <v>948112</v>
          </cell>
          <cell r="Z46">
            <v>1098819359.21</v>
          </cell>
          <cell r="AA46">
            <v>2154175785.1800003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  <cell r="Y47">
            <v>10262</v>
          </cell>
          <cell r="Z47">
            <v>3559795</v>
          </cell>
          <cell r="AA47">
            <v>8479205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  <cell r="Y48">
            <v>78926</v>
          </cell>
          <cell r="Z48">
            <v>7621753.300000001</v>
          </cell>
          <cell r="AA48">
            <v>45472184.04000001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  <cell r="Y49">
            <v>257264</v>
          </cell>
          <cell r="Z49">
            <v>28104687.29</v>
          </cell>
          <cell r="AA49">
            <v>246390074.33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  <cell r="Y51">
            <v>2097833</v>
          </cell>
          <cell r="Z51">
            <v>483096530.56</v>
          </cell>
          <cell r="AA51">
            <v>24029011397.700005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  <cell r="Y52">
            <v>281</v>
          </cell>
          <cell r="Z52">
            <v>446051.9</v>
          </cell>
          <cell r="AA52">
            <v>7487951.5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  <cell r="Y54">
            <v>291660</v>
          </cell>
          <cell r="Z54">
            <v>118852338</v>
          </cell>
          <cell r="AA54">
            <v>230149640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  <cell r="Y55">
            <v>15849</v>
          </cell>
          <cell r="Z55">
            <v>8685374</v>
          </cell>
          <cell r="AA55">
            <v>28053903.02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454674</v>
          </cell>
          <cell r="E58">
            <v>129997688.12</v>
          </cell>
          <cell r="F58">
            <v>2850731</v>
          </cell>
          <cell r="G58">
            <v>236224214.11</v>
          </cell>
          <cell r="H58">
            <v>366221902.23</v>
          </cell>
          <cell r="Q58">
            <v>0</v>
          </cell>
          <cell r="T58">
            <v>240</v>
          </cell>
          <cell r="U58">
            <v>24412500</v>
          </cell>
          <cell r="V58">
            <v>240</v>
          </cell>
          <cell r="W58">
            <v>24412500</v>
          </cell>
          <cell r="X58">
            <v>48825000</v>
          </cell>
          <cell r="Y58">
            <v>3305885</v>
          </cell>
          <cell r="Z58">
            <v>415046902.23</v>
          </cell>
          <cell r="AA58">
            <v>2220941309.41</v>
          </cell>
        </row>
        <row r="59">
          <cell r="B59" t="str">
            <v>TABO</v>
          </cell>
          <cell r="C59" t="str">
            <v>Таван богд ХХК</v>
          </cell>
          <cell r="D59">
            <v>4524</v>
          </cell>
          <cell r="E59">
            <v>9481500</v>
          </cell>
          <cell r="F59">
            <v>6661</v>
          </cell>
          <cell r="G59">
            <v>30042870.72</v>
          </cell>
          <cell r="H59">
            <v>39524370.72</v>
          </cell>
          <cell r="Q59">
            <v>0</v>
          </cell>
          <cell r="X59">
            <v>0</v>
          </cell>
          <cell r="Y59">
            <v>11185</v>
          </cell>
          <cell r="Z59">
            <v>39524370.72</v>
          </cell>
          <cell r="AA59">
            <v>198536181.04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3006</v>
          </cell>
          <cell r="E60">
            <v>2863108</v>
          </cell>
          <cell r="F60">
            <v>22600</v>
          </cell>
          <cell r="G60">
            <v>5209157</v>
          </cell>
          <cell r="H60">
            <v>8072265</v>
          </cell>
          <cell r="Q60">
            <v>0</v>
          </cell>
          <cell r="X60">
            <v>0</v>
          </cell>
          <cell r="Y60">
            <v>25606</v>
          </cell>
          <cell r="Z60">
            <v>8072265</v>
          </cell>
          <cell r="AA60">
            <v>332875554.98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1531732</v>
          </cell>
          <cell r="E61">
            <v>356977640.75</v>
          </cell>
          <cell r="F61">
            <v>2630099</v>
          </cell>
          <cell r="G61">
            <v>279207648.62</v>
          </cell>
          <cell r="H61">
            <v>636185289.37</v>
          </cell>
          <cell r="Q61">
            <v>0</v>
          </cell>
          <cell r="X61">
            <v>0</v>
          </cell>
          <cell r="Y61">
            <v>4161831</v>
          </cell>
          <cell r="Z61">
            <v>636185289.37</v>
          </cell>
          <cell r="AA61">
            <v>2595458294.7799997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6065</v>
          </cell>
          <cell r="E62">
            <v>1153600</v>
          </cell>
          <cell r="F62">
            <v>31583</v>
          </cell>
          <cell r="G62">
            <v>53171495.22</v>
          </cell>
          <cell r="H62">
            <v>54325095.22</v>
          </cell>
          <cell r="Q62">
            <v>0</v>
          </cell>
          <cell r="X62">
            <v>0</v>
          </cell>
          <cell r="Y62">
            <v>37648</v>
          </cell>
          <cell r="Z62">
            <v>54325095.22</v>
          </cell>
          <cell r="AA62">
            <v>246994919.32000002</v>
          </cell>
        </row>
        <row r="63">
          <cell r="B63" t="str">
            <v>TTOL</v>
          </cell>
          <cell r="C63" t="str">
            <v>Тэсо Инвестмент</v>
          </cell>
          <cell r="D63">
            <v>264737</v>
          </cell>
          <cell r="E63">
            <v>28482752.31</v>
          </cell>
          <cell r="F63">
            <v>112948</v>
          </cell>
          <cell r="G63">
            <v>21588504.41</v>
          </cell>
          <cell r="H63">
            <v>50071256.72</v>
          </cell>
          <cell r="Q63">
            <v>0</v>
          </cell>
          <cell r="X63">
            <v>0</v>
          </cell>
          <cell r="Y63">
            <v>377685</v>
          </cell>
          <cell r="Z63">
            <v>50071256.72</v>
          </cell>
          <cell r="AA63">
            <v>158627260.71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179</v>
          </cell>
          <cell r="E64">
            <v>135082</v>
          </cell>
          <cell r="F64">
            <v>3733</v>
          </cell>
          <cell r="G64">
            <v>1688404</v>
          </cell>
          <cell r="H64">
            <v>1823486</v>
          </cell>
          <cell r="Q64">
            <v>0</v>
          </cell>
          <cell r="X64">
            <v>0</v>
          </cell>
          <cell r="Y64">
            <v>3912</v>
          </cell>
          <cell r="Z64">
            <v>1823486</v>
          </cell>
          <cell r="AA64">
            <v>52612873.64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Q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7" activePane="bottomRight" state="frozen"/>
      <selection pane="topRight" activeCell="D1" sqref="D1"/>
      <selection pane="bottomLeft" activeCell="A16" sqref="A16"/>
      <selection pane="bottomRight" activeCell="G12" sqref="G12:L1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9.57421875" style="1" bestFit="1" customWidth="1"/>
    <col min="11" max="11" width="16.574218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0" ht="15.75"/>
    <row r="11" spans="11:14" ht="15" customHeight="1" thickBot="1">
      <c r="K11" s="51" t="s">
        <v>129</v>
      </c>
      <c r="L11" s="51"/>
      <c r="M11" s="51"/>
      <c r="N11" s="51"/>
    </row>
    <row r="12" spans="1:14" ht="14.45" customHeight="1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128</v>
      </c>
      <c r="H12" s="56"/>
      <c r="I12" s="56"/>
      <c r="J12" s="56"/>
      <c r="K12" s="56"/>
      <c r="L12" s="56"/>
      <c r="M12" s="57" t="s">
        <v>127</v>
      </c>
      <c r="N12" s="58"/>
    </row>
    <row r="13" spans="1:16" s="32" customFormat="1" ht="15.75" customHeight="1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>
      <c r="A14" s="53"/>
      <c r="B14" s="55"/>
      <c r="C14" s="55"/>
      <c r="D14" s="55"/>
      <c r="E14" s="55"/>
      <c r="F14" s="55"/>
      <c r="G14" s="44" t="s">
        <v>119</v>
      </c>
      <c r="H14" s="44"/>
      <c r="I14" s="44" t="s">
        <v>126</v>
      </c>
      <c r="J14" s="44" t="s">
        <v>124</v>
      </c>
      <c r="K14" s="42" t="s">
        <v>125</v>
      </c>
      <c r="L14" s="38" t="s">
        <v>120</v>
      </c>
      <c r="M14" s="40" t="s">
        <v>121</v>
      </c>
      <c r="N14" s="45" t="s">
        <v>122</v>
      </c>
      <c r="P14" s="10"/>
    </row>
    <row r="15" spans="1:16" s="32" customFormat="1" ht="42" customHeight="1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4"/>
      <c r="J15" s="44"/>
      <c r="K15" s="43"/>
      <c r="L15" s="39"/>
      <c r="M15" s="41"/>
      <c r="N15" s="46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VLOOKUP(B16,'[1]Brokers'!$B$9:$H$66,7,0)</f>
        <v>526364429.09</v>
      </c>
      <c r="H16" s="17">
        <f>VLOOKUP(B16,'[1]Brokers'!$B$9:$X$66,23,0)</f>
        <v>0</v>
      </c>
      <c r="I16" s="17">
        <v>0</v>
      </c>
      <c r="J16" s="17">
        <f>VLOOKUP(B16,'[1]Brokers'!$B$9:$Q$66,16,0)</f>
        <v>0</v>
      </c>
      <c r="K16" s="17">
        <f>VLOOKUP(B16,'[1]Brokers'!$B$9:$S$66,18,0)</f>
        <v>0</v>
      </c>
      <c r="L16" s="18">
        <f aca="true" t="shared" si="0" ref="L16:L48">G16+H16+I16+J16+K16</f>
        <v>526364429.09</v>
      </c>
      <c r="M16" s="17">
        <f>VLOOKUP(B16,'[2]Sheet4'!$B$9:$AA$66,26,0)</f>
        <v>34657847202.189995</v>
      </c>
      <c r="N16" s="20" t="e">
        <f aca="true" t="shared" si="1" ref="N16:N47">M16/$M$74</f>
        <v>#N/A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VLOOKUP(B17,'[1]Brokers'!$B$9:$H$66,7,0)</f>
        <v>237476130.56</v>
      </c>
      <c r="H17" s="17">
        <f>VLOOKUP(B17,'[1]Brokers'!$B$9:$X$66,23,0)</f>
        <v>145620400</v>
      </c>
      <c r="I17" s="17">
        <v>0</v>
      </c>
      <c r="J17" s="17">
        <f>VLOOKUP(B17,'[1]Brokers'!$B$9:$Q$66,16,0)</f>
        <v>100000000</v>
      </c>
      <c r="K17" s="17">
        <f>VLOOKUP(B17,'[1]Brokers'!$B$9:$S$66,18,0)</f>
        <v>0</v>
      </c>
      <c r="L17" s="18">
        <f t="shared" si="0"/>
        <v>483096530.56</v>
      </c>
      <c r="M17" s="17">
        <f>VLOOKUP(B17,'[2]Sheet4'!$B$9:$AA$66,26,0)</f>
        <v>24029011397.700005</v>
      </c>
      <c r="N17" s="20" t="e">
        <f t="shared" si="1"/>
        <v>#N/A</v>
      </c>
      <c r="O17" s="19"/>
    </row>
    <row r="18" spans="1:15" ht="1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VLOOKUP(B18,'[1]Brokers'!$B$9:$H$66,7,0)</f>
        <v>12407464368.779999</v>
      </c>
      <c r="H18" s="17">
        <f>VLOOKUP(B18,'[1]Brokers'!$B$9:$X$66,23,0)</f>
        <v>0</v>
      </c>
      <c r="I18" s="17">
        <v>0</v>
      </c>
      <c r="J18" s="17">
        <f>VLOOKUP(B18,'[1]Brokers'!$B$9:$Q$66,16,0)</f>
        <v>0</v>
      </c>
      <c r="K18" s="17">
        <f>VLOOKUP(B18,'[1]Brokers'!$B$9:$S$66,18,0)</f>
        <v>0</v>
      </c>
      <c r="L18" s="18">
        <f>G18+H18+I18+J18+K18</f>
        <v>12407464368.779999</v>
      </c>
      <c r="M18" s="17">
        <f>VLOOKUP(B18,'[2]Sheet4'!$B$9:$AA$66,26,0)</f>
        <v>13391602375.289999</v>
      </c>
      <c r="N18" s="20" t="e">
        <f t="shared" si="1"/>
        <v>#N/A</v>
      </c>
      <c r="O18" s="19"/>
    </row>
    <row r="19" spans="1:15" ht="15">
      <c r="A19" s="12">
        <v>4</v>
      </c>
      <c r="B19" s="13" t="s">
        <v>18</v>
      </c>
      <c r="C19" s="14" t="s">
        <v>81</v>
      </c>
      <c r="D19" s="15" t="s">
        <v>2</v>
      </c>
      <c r="E19" s="16"/>
      <c r="F19" s="16"/>
      <c r="G19" s="17">
        <f>VLOOKUP(B19,'[1]Brokers'!$B$9:$H$66,7,0)</f>
        <v>1503188755</v>
      </c>
      <c r="H19" s="17">
        <f>VLOOKUP(B19,'[1]Brokers'!$B$9:$X$66,23,0)</f>
        <v>0</v>
      </c>
      <c r="I19" s="17">
        <v>0</v>
      </c>
      <c r="J19" s="17">
        <f>VLOOKUP(B19,'[1]Brokers'!$B$9:$Q$66,16,0)</f>
        <v>0</v>
      </c>
      <c r="K19" s="17">
        <f>VLOOKUP(B19,'[1]Brokers'!$B$9:$S$66,18,0)</f>
        <v>0</v>
      </c>
      <c r="L19" s="18">
        <f t="shared" si="0"/>
        <v>1503188755</v>
      </c>
      <c r="M19" s="17">
        <f>VLOOKUP(B19,'[2]Sheet4'!$B$9:$AA$66,26,0)</f>
        <v>7601382550.85</v>
      </c>
      <c r="N19" s="20" t="e">
        <f t="shared" si="1"/>
        <v>#N/A</v>
      </c>
      <c r="O19" s="19"/>
    </row>
    <row r="20" spans="1:15" ht="15">
      <c r="A20" s="12">
        <v>5</v>
      </c>
      <c r="B20" s="13" t="s">
        <v>1</v>
      </c>
      <c r="C20" s="14" t="s">
        <v>66</v>
      </c>
      <c r="D20" s="15" t="s">
        <v>2</v>
      </c>
      <c r="E20" s="16" t="s">
        <v>2</v>
      </c>
      <c r="F20" s="16" t="s">
        <v>2</v>
      </c>
      <c r="G20" s="17">
        <f>VLOOKUP(B20,'[1]Brokers'!$B$9:$H$66,7,0)</f>
        <v>942498494.48</v>
      </c>
      <c r="H20" s="17">
        <f>VLOOKUP(B20,'[1]Brokers'!$B$9:$X$66,23,0)</f>
        <v>0</v>
      </c>
      <c r="I20" s="17">
        <v>0</v>
      </c>
      <c r="J20" s="17">
        <f>VLOOKUP(B20,'[1]Brokers'!$B$9:$Q$66,16,0)</f>
        <v>0</v>
      </c>
      <c r="K20" s="17">
        <f>VLOOKUP(B20,'[1]Brokers'!$B$9:$S$66,18,0)</f>
        <v>0</v>
      </c>
      <c r="L20" s="18">
        <f t="shared" si="0"/>
        <v>942498494.48</v>
      </c>
      <c r="M20" s="17">
        <f>VLOOKUP(B20,'[2]Sheet4'!$B$9:$AA$66,26,0)</f>
        <v>5147542238.110001</v>
      </c>
      <c r="N20" s="20" t="e">
        <f t="shared" si="1"/>
        <v>#N/A</v>
      </c>
      <c r="O20" s="19"/>
    </row>
    <row r="21" spans="1:15" ht="15">
      <c r="A21" s="12">
        <v>6</v>
      </c>
      <c r="B21" s="13" t="s">
        <v>5</v>
      </c>
      <c r="C21" s="14" t="s">
        <v>69</v>
      </c>
      <c r="D21" s="15" t="s">
        <v>2</v>
      </c>
      <c r="E21" s="16" t="s">
        <v>2</v>
      </c>
      <c r="F21" s="16" t="s">
        <v>2</v>
      </c>
      <c r="G21" s="17">
        <f>VLOOKUP(B21,'[1]Brokers'!$B$9:$H$66,7,0)</f>
        <v>491355352.68</v>
      </c>
      <c r="H21" s="17">
        <f>VLOOKUP(B21,'[1]Brokers'!$B$9:$X$66,23,0)</f>
        <v>495500000</v>
      </c>
      <c r="I21" s="17">
        <v>0</v>
      </c>
      <c r="J21" s="17">
        <f>VLOOKUP(B21,'[1]Brokers'!$B$9:$Q$66,16,0)</f>
        <v>100000000</v>
      </c>
      <c r="K21" s="17">
        <f>VLOOKUP(B21,'[1]Brokers'!$B$9:$S$66,18,0)</f>
        <v>0</v>
      </c>
      <c r="L21" s="18">
        <f t="shared" si="0"/>
        <v>1086855352.68</v>
      </c>
      <c r="M21" s="17">
        <f>VLOOKUP(B21,'[2]Sheet4'!$B$9:$AA$66,26,0)</f>
        <v>4177763380.6500006</v>
      </c>
      <c r="N21" s="20" t="e">
        <f t="shared" si="1"/>
        <v>#N/A</v>
      </c>
      <c r="O21" s="19"/>
    </row>
    <row r="22" spans="1:16" s="8" customFormat="1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VLOOKUP(B22,'[1]Brokers'!$B$9:$H$66,7,0)</f>
        <v>636185289.37</v>
      </c>
      <c r="H22" s="17">
        <f>VLOOKUP(B22,'[1]Brokers'!$B$9:$X$66,23,0)</f>
        <v>0</v>
      </c>
      <c r="I22" s="17">
        <v>0</v>
      </c>
      <c r="J22" s="17">
        <f>VLOOKUP(B22,'[1]Brokers'!$B$9:$Q$66,16,0)</f>
        <v>0</v>
      </c>
      <c r="K22" s="17">
        <f>VLOOKUP(B22,'[1]Brokers'!$B$9:$S$66,18,0)</f>
        <v>0</v>
      </c>
      <c r="L22" s="18">
        <f t="shared" si="0"/>
        <v>636185289.37</v>
      </c>
      <c r="M22" s="17">
        <f>VLOOKUP(B22,'[2]Sheet4'!$B$9:$AA$66,26,0)</f>
        <v>2595458294.7799997</v>
      </c>
      <c r="N22" s="20" t="e">
        <f t="shared" si="1"/>
        <v>#N/A</v>
      </c>
      <c r="O22" s="19"/>
      <c r="P22" s="10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VLOOKUP(B23,'[1]Brokers'!$B$9:$H$66,7,0)</f>
        <v>366221902.23</v>
      </c>
      <c r="H23" s="17">
        <f>VLOOKUP(B23,'[1]Brokers'!$B$9:$X$66,23,0)</f>
        <v>48825000</v>
      </c>
      <c r="I23" s="17">
        <v>0</v>
      </c>
      <c r="J23" s="17">
        <f>VLOOKUP(B23,'[1]Brokers'!$B$9:$Q$66,16,0)</f>
        <v>0</v>
      </c>
      <c r="K23" s="17">
        <f>VLOOKUP(B23,'[1]Brokers'!$B$9:$S$66,18,0)</f>
        <v>0</v>
      </c>
      <c r="L23" s="18">
        <f t="shared" si="0"/>
        <v>415046902.23</v>
      </c>
      <c r="M23" s="17">
        <f>VLOOKUP(B23,'[2]Sheet4'!$B$9:$AA$66,26,0)</f>
        <v>2220941309.41</v>
      </c>
      <c r="N23" s="20" t="e">
        <f t="shared" si="1"/>
        <v>#N/A</v>
      </c>
      <c r="O23" s="19"/>
    </row>
    <row r="24" spans="1:16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VLOOKUP(B24,'[1]Brokers'!$B$9:$H$66,7,0)</f>
        <v>603319359.21</v>
      </c>
      <c r="H24" s="17">
        <f>VLOOKUP(B24,'[1]Brokers'!$B$9:$X$66,23,0)</f>
        <v>495500000</v>
      </c>
      <c r="I24" s="17">
        <v>0</v>
      </c>
      <c r="J24" s="17">
        <f>VLOOKUP(B24,'[1]Brokers'!$B$9:$Q$66,16,0)</f>
        <v>0</v>
      </c>
      <c r="K24" s="17">
        <f>VLOOKUP(B24,'[1]Brokers'!$B$9:$S$66,18,0)</f>
        <v>0</v>
      </c>
      <c r="L24" s="18">
        <f>G24+H24+I24+J24+K24</f>
        <v>1098819359.21</v>
      </c>
      <c r="M24" s="17">
        <f>VLOOKUP(B24,'[2]Sheet4'!$B$9:$AA$66,26,0)</f>
        <v>2154175785.1800003</v>
      </c>
      <c r="N24" s="20" t="e">
        <f t="shared" si="1"/>
        <v>#N/A</v>
      </c>
      <c r="O24" s="19"/>
      <c r="P24" s="1"/>
    </row>
    <row r="25" spans="1:15" ht="15">
      <c r="A25" s="12">
        <v>10</v>
      </c>
      <c r="B25" s="13" t="s">
        <v>16</v>
      </c>
      <c r="C25" s="14" t="s">
        <v>79</v>
      </c>
      <c r="D25" s="15" t="s">
        <v>2</v>
      </c>
      <c r="E25" s="15" t="s">
        <v>2</v>
      </c>
      <c r="F25" s="16" t="s">
        <v>2</v>
      </c>
      <c r="G25" s="17">
        <f>VLOOKUP(B25,'[1]Brokers'!$B$9:$H$66,7,0)</f>
        <v>503388778.28999996</v>
      </c>
      <c r="H25" s="17">
        <f>VLOOKUP(B25,'[1]Brokers'!$B$9:$X$66,23,0)</f>
        <v>0</v>
      </c>
      <c r="I25" s="17">
        <v>0</v>
      </c>
      <c r="J25" s="17">
        <f>VLOOKUP(B25,'[1]Brokers'!$B$9:$Q$66,16,0)</f>
        <v>0</v>
      </c>
      <c r="K25" s="17">
        <f>VLOOKUP(B25,'[1]Brokers'!$B$9:$S$66,18,0)</f>
        <v>0</v>
      </c>
      <c r="L25" s="18">
        <f t="shared" si="0"/>
        <v>503388778.28999996</v>
      </c>
      <c r="M25" s="17">
        <f>VLOOKUP(B25,'[2]Sheet4'!$B$9:$AA$66,26,0)</f>
        <v>2083393184.03</v>
      </c>
      <c r="N25" s="20" t="e">
        <f t="shared" si="1"/>
        <v>#N/A</v>
      </c>
      <c r="O25" s="19"/>
    </row>
    <row r="26" spans="1:15" ht="1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VLOOKUP(B26,'[1]Brokers'!$B$9:$H$66,7,0)</f>
        <v>327360066.21000004</v>
      </c>
      <c r="H26" s="17">
        <f>VLOOKUP(B26,'[1]Brokers'!$B$9:$X$66,23,0)</f>
        <v>0</v>
      </c>
      <c r="I26" s="17">
        <v>0</v>
      </c>
      <c r="J26" s="17">
        <f>VLOOKUP(B26,'[1]Brokers'!$B$9:$Q$66,16,0)</f>
        <v>0</v>
      </c>
      <c r="K26" s="17">
        <f>VLOOKUP(B26,'[1]Brokers'!$B$9:$S$66,18,0)</f>
        <v>0</v>
      </c>
      <c r="L26" s="18">
        <f t="shared" si="0"/>
        <v>327360066.21000004</v>
      </c>
      <c r="M26" s="17">
        <f>VLOOKUP(B26,'[2]Sheet4'!$B$9:$AA$66,26,0)</f>
        <v>1731390952.8200002</v>
      </c>
      <c r="N26" s="20" t="e">
        <f t="shared" si="1"/>
        <v>#N/A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VLOOKUP(B27,'[1]Brokers'!$B$9:$H$66,7,0)</f>
        <v>170646480.32</v>
      </c>
      <c r="H27" s="17">
        <f>VLOOKUP(B27,'[1]Brokers'!$B$9:$X$66,23,0)</f>
        <v>0</v>
      </c>
      <c r="I27" s="17">
        <v>0</v>
      </c>
      <c r="J27" s="17">
        <f>VLOOKUP(B27,'[1]Brokers'!$B$9:$Q$66,16,0)</f>
        <v>0</v>
      </c>
      <c r="K27" s="17">
        <f>VLOOKUP(B27,'[1]Brokers'!$B$9:$S$66,18,0)</f>
        <v>0</v>
      </c>
      <c r="L27" s="18">
        <f t="shared" si="0"/>
        <v>170646480.32</v>
      </c>
      <c r="M27" s="17">
        <f>VLOOKUP(B27,'[2]Sheet4'!$B$9:$AA$66,26,0)</f>
        <v>982321406.9099998</v>
      </c>
      <c r="N27" s="20" t="e">
        <f t="shared" si="1"/>
        <v>#N/A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VLOOKUP(B28,'[1]Brokers'!$B$9:$H$66,7,0)</f>
        <v>107160457.86</v>
      </c>
      <c r="H28" s="17">
        <f>VLOOKUP(B28,'[1]Brokers'!$B$9:$X$66,23,0)</f>
        <v>0</v>
      </c>
      <c r="I28" s="17">
        <v>0</v>
      </c>
      <c r="J28" s="17">
        <f>VLOOKUP(B28,'[1]Brokers'!$B$9:$Q$66,16,0)</f>
        <v>0</v>
      </c>
      <c r="K28" s="17">
        <f>VLOOKUP(B28,'[1]Brokers'!$B$9:$S$66,18,0)</f>
        <v>0</v>
      </c>
      <c r="L28" s="18">
        <f t="shared" si="0"/>
        <v>107160457.86</v>
      </c>
      <c r="M28" s="17">
        <f>VLOOKUP(B28,'[2]Sheet4'!$B$9:$AA$66,26,0)</f>
        <v>596761846.99</v>
      </c>
      <c r="N28" s="20" t="e">
        <f t="shared" si="1"/>
        <v>#N/A</v>
      </c>
      <c r="O28" s="19"/>
    </row>
    <row r="29" spans="1:15" ht="15">
      <c r="A29" s="12">
        <v>14</v>
      </c>
      <c r="B29" s="13" t="s">
        <v>37</v>
      </c>
      <c r="C29" s="14" t="s">
        <v>100</v>
      </c>
      <c r="D29" s="15" t="s">
        <v>2</v>
      </c>
      <c r="E29" s="16"/>
      <c r="F29" s="16"/>
      <c r="G29" s="17">
        <f>VLOOKUP(B29,'[1]Brokers'!$B$9:$H$66,7,0)</f>
        <v>37927844.6</v>
      </c>
      <c r="H29" s="17">
        <f>VLOOKUP(B29,'[1]Brokers'!$B$9:$X$66,23,0)</f>
        <v>0</v>
      </c>
      <c r="I29" s="17">
        <v>0</v>
      </c>
      <c r="J29" s="17">
        <f>VLOOKUP(B29,'[1]Brokers'!$B$9:$Q$66,16,0)</f>
        <v>0</v>
      </c>
      <c r="K29" s="17">
        <f>VLOOKUP(B29,'[1]Brokers'!$B$9:$S$66,18,0)</f>
        <v>0</v>
      </c>
      <c r="L29" s="18">
        <f t="shared" si="0"/>
        <v>37927844.6</v>
      </c>
      <c r="M29" s="17">
        <f>VLOOKUP(B29,'[2]Sheet4'!$B$9:$AA$66,26,0)</f>
        <v>372153999.89</v>
      </c>
      <c r="N29" s="20" t="e">
        <f t="shared" si="1"/>
        <v>#N/A</v>
      </c>
      <c r="O29" s="21"/>
    </row>
    <row r="30" spans="1:15" ht="15">
      <c r="A30" s="12">
        <v>15</v>
      </c>
      <c r="B30" s="13" t="s">
        <v>17</v>
      </c>
      <c r="C30" s="14" t="s">
        <v>80</v>
      </c>
      <c r="D30" s="15" t="s">
        <v>2</v>
      </c>
      <c r="E30" s="16" t="s">
        <v>2</v>
      </c>
      <c r="F30" s="16"/>
      <c r="G30" s="17">
        <f>VLOOKUP(B30,'[1]Brokers'!$B$9:$H$66,7,0)</f>
        <v>94688562.1</v>
      </c>
      <c r="H30" s="17">
        <f>VLOOKUP(B30,'[1]Brokers'!$B$9:$X$66,23,0)</f>
        <v>0</v>
      </c>
      <c r="I30" s="17">
        <v>0</v>
      </c>
      <c r="J30" s="17">
        <f>VLOOKUP(B30,'[1]Brokers'!$B$9:$Q$66,16,0)</f>
        <v>0</v>
      </c>
      <c r="K30" s="17">
        <f>VLOOKUP(B30,'[1]Brokers'!$B$9:$S$66,18,0)</f>
        <v>0</v>
      </c>
      <c r="L30" s="18">
        <f>G30+H30+I30+J30+K30</f>
        <v>94688562.1</v>
      </c>
      <c r="M30" s="17">
        <f>VLOOKUP(B30,'[2]Sheet4'!$B$9:$AA$66,26,0)</f>
        <v>370017470.22</v>
      </c>
      <c r="N30" s="20" t="e">
        <f t="shared" si="1"/>
        <v>#N/A</v>
      </c>
      <c r="O30" s="21"/>
    </row>
    <row r="31" spans="1:15" ht="15">
      <c r="A31" s="12">
        <v>16</v>
      </c>
      <c r="B31" s="13" t="s">
        <v>25</v>
      </c>
      <c r="C31" s="14" t="s">
        <v>88</v>
      </c>
      <c r="D31" s="15" t="s">
        <v>2</v>
      </c>
      <c r="E31" s="16"/>
      <c r="F31" s="16"/>
      <c r="G31" s="17">
        <f>VLOOKUP(B31,'[1]Brokers'!$B$9:$H$66,7,0)</f>
        <v>8072265</v>
      </c>
      <c r="H31" s="17">
        <f>VLOOKUP(B31,'[1]Brokers'!$B$9:$X$66,23,0)</f>
        <v>0</v>
      </c>
      <c r="I31" s="17">
        <v>0</v>
      </c>
      <c r="J31" s="17">
        <f>VLOOKUP(B31,'[1]Brokers'!$B$9:$Q$66,16,0)</f>
        <v>0</v>
      </c>
      <c r="K31" s="17">
        <f>VLOOKUP(B31,'[1]Brokers'!$B$9:$S$66,18,0)</f>
        <v>0</v>
      </c>
      <c r="L31" s="18">
        <f t="shared" si="0"/>
        <v>8072265</v>
      </c>
      <c r="M31" s="17">
        <f>VLOOKUP(B31,'[2]Sheet4'!$B$9:$AA$66,26,0)</f>
        <v>332875554.98</v>
      </c>
      <c r="N31" s="20" t="e">
        <f t="shared" si="1"/>
        <v>#N/A</v>
      </c>
      <c r="O31" s="19"/>
    </row>
    <row r="32" spans="1:15" ht="15">
      <c r="A32" s="12">
        <v>17</v>
      </c>
      <c r="B32" s="13" t="s">
        <v>26</v>
      </c>
      <c r="C32" s="14" t="s">
        <v>89</v>
      </c>
      <c r="D32" s="15" t="s">
        <v>2</v>
      </c>
      <c r="E32" s="16" t="s">
        <v>2</v>
      </c>
      <c r="F32" s="16" t="s">
        <v>2</v>
      </c>
      <c r="G32" s="17">
        <f>VLOOKUP(B32,'[1]Brokers'!$B$9:$H$66,7,0)</f>
        <v>76653052</v>
      </c>
      <c r="H32" s="17">
        <f>VLOOKUP(B32,'[1]Brokers'!$B$9:$X$66,23,0)</f>
        <v>0</v>
      </c>
      <c r="I32" s="17">
        <v>0</v>
      </c>
      <c r="J32" s="17">
        <f>VLOOKUP(B32,'[1]Brokers'!$B$9:$Q$66,16,0)</f>
        <v>0</v>
      </c>
      <c r="K32" s="17">
        <f>VLOOKUP(B32,'[1]Brokers'!$B$9:$S$66,18,0)</f>
        <v>0</v>
      </c>
      <c r="L32" s="18">
        <f>G32+H32+I32+J32+K32</f>
        <v>76653052</v>
      </c>
      <c r="M32" s="17">
        <f>VLOOKUP(B32,'[2]Sheet4'!$B$9:$AA$66,26,0)</f>
        <v>248889269.58999997</v>
      </c>
      <c r="N32" s="20" t="e">
        <f t="shared" si="1"/>
        <v>#N/A</v>
      </c>
      <c r="O32" s="19"/>
    </row>
    <row r="33" spans="1:15" ht="15">
      <c r="A33" s="12">
        <v>18</v>
      </c>
      <c r="B33" s="13" t="s">
        <v>4</v>
      </c>
      <c r="C33" s="14" t="s">
        <v>68</v>
      </c>
      <c r="D33" s="15" t="s">
        <v>2</v>
      </c>
      <c r="E33" s="16" t="s">
        <v>2</v>
      </c>
      <c r="F33" s="16" t="s">
        <v>2</v>
      </c>
      <c r="G33" s="17">
        <f>VLOOKUP(B33,'[1]Brokers'!$B$9:$H$66,7,0)</f>
        <v>54325095.22</v>
      </c>
      <c r="H33" s="17">
        <f>VLOOKUP(B33,'[1]Brokers'!$B$9:$X$66,23,0)</f>
        <v>0</v>
      </c>
      <c r="I33" s="17">
        <v>0</v>
      </c>
      <c r="J33" s="17">
        <f>VLOOKUP(B33,'[1]Brokers'!$B$9:$Q$66,16,0)</f>
        <v>0</v>
      </c>
      <c r="K33" s="17">
        <f>VLOOKUP(B33,'[1]Brokers'!$B$9:$S$66,18,0)</f>
        <v>0</v>
      </c>
      <c r="L33" s="18">
        <f>G33+H33+I33+J33+K33</f>
        <v>54325095.22</v>
      </c>
      <c r="M33" s="17">
        <f>VLOOKUP(B33,'[2]Sheet4'!$B$9:$AA$66,26,0)</f>
        <v>246994919.32000002</v>
      </c>
      <c r="N33" s="20" t="e">
        <f t="shared" si="1"/>
        <v>#N/A</v>
      </c>
      <c r="O33" s="19"/>
    </row>
    <row r="34" spans="1:15" ht="15">
      <c r="A34" s="12">
        <v>19</v>
      </c>
      <c r="B34" s="13" t="s">
        <v>13</v>
      </c>
      <c r="C34" s="14" t="s">
        <v>76</v>
      </c>
      <c r="D34" s="15" t="s">
        <v>2</v>
      </c>
      <c r="E34" s="16" t="s">
        <v>2</v>
      </c>
      <c r="F34" s="16"/>
      <c r="G34" s="17">
        <f>VLOOKUP(B34,'[1]Brokers'!$B$9:$H$66,7,0)</f>
        <v>28104687.29</v>
      </c>
      <c r="H34" s="17">
        <f>VLOOKUP(B34,'[1]Brokers'!$B$9:$X$66,23,0)</f>
        <v>0</v>
      </c>
      <c r="I34" s="17">
        <v>0</v>
      </c>
      <c r="J34" s="17">
        <f>VLOOKUP(B34,'[1]Brokers'!$B$9:$Q$66,16,0)</f>
        <v>0</v>
      </c>
      <c r="K34" s="17">
        <f>VLOOKUP(B34,'[1]Brokers'!$B$9:$S$66,18,0)</f>
        <v>0</v>
      </c>
      <c r="L34" s="18">
        <f t="shared" si="0"/>
        <v>28104687.29</v>
      </c>
      <c r="M34" s="17">
        <f>VLOOKUP(B34,'[2]Sheet4'!$B$9:$AA$66,26,0)</f>
        <v>246390074.33</v>
      </c>
      <c r="N34" s="20" t="e">
        <f t="shared" si="1"/>
        <v>#N/A</v>
      </c>
      <c r="O34" s="22"/>
    </row>
    <row r="35" spans="1:15" ht="15">
      <c r="A35" s="12">
        <v>20</v>
      </c>
      <c r="B35" s="13" t="s">
        <v>34</v>
      </c>
      <c r="C35" s="14" t="s">
        <v>97</v>
      </c>
      <c r="D35" s="15" t="s">
        <v>2</v>
      </c>
      <c r="E35" s="16"/>
      <c r="F35" s="16"/>
      <c r="G35" s="17">
        <f>VLOOKUP(B35,'[1]Brokers'!$B$9:$H$66,7,0)</f>
        <v>100570611.17</v>
      </c>
      <c r="H35" s="17">
        <f>VLOOKUP(B35,'[1]Brokers'!$B$9:$X$66,23,0)</f>
        <v>0</v>
      </c>
      <c r="I35" s="17">
        <v>0</v>
      </c>
      <c r="J35" s="17">
        <f>VLOOKUP(B35,'[1]Brokers'!$B$9:$Q$66,16,0)</f>
        <v>0</v>
      </c>
      <c r="K35" s="17">
        <f>VLOOKUP(B35,'[1]Brokers'!$B$9:$S$66,18,0)</f>
        <v>0</v>
      </c>
      <c r="L35" s="18">
        <f>G35+H35+I35+J35+K35</f>
        <v>100570611.17</v>
      </c>
      <c r="M35" s="17">
        <f>VLOOKUP(B35,'[2]Sheet4'!$B$9:$AA$66,26,0)</f>
        <v>237124250.46000004</v>
      </c>
      <c r="N35" s="20" t="e">
        <f t="shared" si="1"/>
        <v>#N/A</v>
      </c>
      <c r="O35" s="19"/>
    </row>
    <row r="36" spans="1:15" ht="15">
      <c r="A36" s="12">
        <v>21</v>
      </c>
      <c r="B36" s="13" t="s">
        <v>29</v>
      </c>
      <c r="C36" s="14" t="s">
        <v>92</v>
      </c>
      <c r="D36" s="15" t="s">
        <v>2</v>
      </c>
      <c r="E36" s="16"/>
      <c r="F36" s="16"/>
      <c r="G36" s="17">
        <f>VLOOKUP(B36,'[1]Brokers'!$B$9:$H$66,7,0)</f>
        <v>118852338</v>
      </c>
      <c r="H36" s="17">
        <f>VLOOKUP(B36,'[1]Brokers'!$B$9:$X$66,23,0)</f>
        <v>0</v>
      </c>
      <c r="I36" s="17">
        <v>0</v>
      </c>
      <c r="J36" s="17">
        <f>VLOOKUP(B36,'[1]Brokers'!$B$9:$Q$66,16,0)</f>
        <v>0</v>
      </c>
      <c r="K36" s="17">
        <f>VLOOKUP(B36,'[1]Brokers'!$B$9:$S$66,18,0)</f>
        <v>0</v>
      </c>
      <c r="L36" s="18">
        <f>G36+H36+I36+J36+K36</f>
        <v>118852338</v>
      </c>
      <c r="M36" s="17">
        <f>VLOOKUP(B36,'[2]Sheet4'!$B$9:$AA$66,26,0)</f>
        <v>230149640</v>
      </c>
      <c r="N36" s="20" t="e">
        <f t="shared" si="1"/>
        <v>#N/A</v>
      </c>
      <c r="O36" s="19"/>
    </row>
    <row r="37" spans="1:15" ht="15">
      <c r="A37" s="12">
        <v>22</v>
      </c>
      <c r="B37" s="13" t="s">
        <v>19</v>
      </c>
      <c r="C37" s="14" t="s">
        <v>82</v>
      </c>
      <c r="D37" s="15" t="s">
        <v>2</v>
      </c>
      <c r="E37" s="16"/>
      <c r="F37" s="16"/>
      <c r="G37" s="17">
        <f>VLOOKUP(B37,'[1]Brokers'!$B$9:$H$66,7,0)</f>
        <v>48163698</v>
      </c>
      <c r="H37" s="17">
        <f>VLOOKUP(B37,'[1]Brokers'!$B$9:$X$66,23,0)</f>
        <v>0</v>
      </c>
      <c r="I37" s="17">
        <v>0</v>
      </c>
      <c r="J37" s="17">
        <f>VLOOKUP(B37,'[1]Brokers'!$B$9:$Q$66,16,0)</f>
        <v>0</v>
      </c>
      <c r="K37" s="17">
        <f>VLOOKUP(B37,'[1]Brokers'!$B$9:$S$66,18,0)</f>
        <v>0</v>
      </c>
      <c r="L37" s="18">
        <f t="shared" si="0"/>
        <v>48163698</v>
      </c>
      <c r="M37" s="17" t="e">
        <f>VLOOKUP(B37,'[2]Sheet4'!$B$9:$AA$66,26,0)</f>
        <v>#N/A</v>
      </c>
      <c r="N37" s="20" t="e">
        <f t="shared" si="1"/>
        <v>#N/A</v>
      </c>
      <c r="O37" s="19"/>
    </row>
    <row r="38" spans="1:15" ht="15">
      <c r="A38" s="12">
        <v>23</v>
      </c>
      <c r="B38" s="13" t="s">
        <v>23</v>
      </c>
      <c r="C38" s="14" t="s">
        <v>86</v>
      </c>
      <c r="D38" s="15" t="s">
        <v>2</v>
      </c>
      <c r="E38" s="16"/>
      <c r="F38" s="16"/>
      <c r="G38" s="17">
        <f>VLOOKUP(B38,'[1]Brokers'!$B$9:$H$66,7,0)</f>
        <v>39524370.72</v>
      </c>
      <c r="H38" s="17">
        <f>VLOOKUP(B38,'[1]Brokers'!$B$9:$X$66,23,0)</f>
        <v>0</v>
      </c>
      <c r="I38" s="17">
        <v>0</v>
      </c>
      <c r="J38" s="17">
        <f>VLOOKUP(B38,'[1]Brokers'!$B$9:$Q$66,16,0)</f>
        <v>0</v>
      </c>
      <c r="K38" s="17">
        <f>VLOOKUP(B38,'[1]Brokers'!$B$9:$S$66,18,0)</f>
        <v>0</v>
      </c>
      <c r="L38" s="18">
        <f t="shared" si="0"/>
        <v>39524370.72</v>
      </c>
      <c r="M38" s="17">
        <f>VLOOKUP(B38,'[2]Sheet4'!$B$9:$AA$66,26,0)</f>
        <v>198536181.04</v>
      </c>
      <c r="N38" s="20" t="e">
        <f t="shared" si="1"/>
        <v>#N/A</v>
      </c>
      <c r="O38" s="19"/>
    </row>
    <row r="39" spans="1:15" ht="15">
      <c r="A39" s="12">
        <v>24</v>
      </c>
      <c r="B39" s="13" t="s">
        <v>35</v>
      </c>
      <c r="C39" s="14" t="s">
        <v>98</v>
      </c>
      <c r="D39" s="15" t="s">
        <v>2</v>
      </c>
      <c r="E39" s="16"/>
      <c r="F39" s="16"/>
      <c r="G39" s="17">
        <f>VLOOKUP(B39,'[1]Brokers'!$B$9:$H$66,7,0)</f>
        <v>50071256.72</v>
      </c>
      <c r="H39" s="17">
        <f>VLOOKUP(B39,'[1]Brokers'!$B$9:$X$66,23,0)</f>
        <v>0</v>
      </c>
      <c r="I39" s="17">
        <v>0</v>
      </c>
      <c r="J39" s="17">
        <f>VLOOKUP(B39,'[1]Brokers'!$B$9:$Q$66,16,0)</f>
        <v>0</v>
      </c>
      <c r="K39" s="17">
        <f>VLOOKUP(B39,'[1]Brokers'!$B$9:$S$66,18,0)</f>
        <v>0</v>
      </c>
      <c r="L39" s="18">
        <f>G39+H39+I39+J39+K39</f>
        <v>50071256.72</v>
      </c>
      <c r="M39" s="17">
        <f>VLOOKUP(B39,'[2]Sheet4'!$B$9:$AA$66,26,0)</f>
        <v>158627260.71</v>
      </c>
      <c r="N39" s="20" t="e">
        <f t="shared" si="1"/>
        <v>#N/A</v>
      </c>
      <c r="O39" s="19"/>
    </row>
    <row r="40" spans="1:15" ht="1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VLOOKUP(B40,'[1]Brokers'!$B$9:$H$66,7,0)</f>
        <v>21449245.43</v>
      </c>
      <c r="H40" s="17">
        <f>VLOOKUP(B40,'[1]Brokers'!$B$9:$X$66,23,0)</f>
        <v>0</v>
      </c>
      <c r="I40" s="17">
        <v>0</v>
      </c>
      <c r="J40" s="17">
        <f>VLOOKUP(B40,'[1]Brokers'!$B$9:$Q$66,16,0)</f>
        <v>0</v>
      </c>
      <c r="K40" s="17">
        <f>VLOOKUP(B40,'[1]Brokers'!$B$9:$S$66,18,0)</f>
        <v>0</v>
      </c>
      <c r="L40" s="18">
        <f t="shared" si="0"/>
        <v>21449245.43</v>
      </c>
      <c r="M40" s="17">
        <f>VLOOKUP(B40,'[2]Sheet4'!$B$9:$AA$66,26,0)</f>
        <v>143273950.73</v>
      </c>
      <c r="N40" s="20" t="e">
        <f t="shared" si="1"/>
        <v>#N/A</v>
      </c>
      <c r="O40" s="19"/>
    </row>
    <row r="41" spans="1:15" ht="1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VLOOKUP(B41,'[1]Brokers'!$B$9:$H$66,7,0)</f>
        <v>41703740.93</v>
      </c>
      <c r="H41" s="17">
        <f>VLOOKUP(B41,'[1]Brokers'!$B$9:$X$66,23,0)</f>
        <v>0</v>
      </c>
      <c r="I41" s="17">
        <v>0</v>
      </c>
      <c r="J41" s="17">
        <f>VLOOKUP(B41,'[1]Brokers'!$B$9:$Q$66,16,0)</f>
        <v>0</v>
      </c>
      <c r="K41" s="17">
        <f>VLOOKUP(B41,'[1]Brokers'!$B$9:$S$66,18,0)</f>
        <v>0</v>
      </c>
      <c r="L41" s="18">
        <f>G41+H41+I41+J41+K41</f>
        <v>41703740.93</v>
      </c>
      <c r="M41" s="17">
        <f>VLOOKUP(B41,'[2]Sheet4'!$B$9:$AA$66,26,0)</f>
        <v>123349742.72</v>
      </c>
      <c r="N41" s="20" t="e">
        <f t="shared" si="1"/>
        <v>#N/A</v>
      </c>
      <c r="O41" s="19"/>
    </row>
    <row r="42" spans="1:15" ht="1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VLOOKUP(B42,'[1]Brokers'!$B$9:$H$66,7,0)</f>
        <v>5565927</v>
      </c>
      <c r="H42" s="17">
        <f>VLOOKUP(B42,'[1]Brokers'!$B$9:$X$66,23,0)</f>
        <v>0</v>
      </c>
      <c r="I42" s="17">
        <v>0</v>
      </c>
      <c r="J42" s="17">
        <f>VLOOKUP(B42,'[1]Brokers'!$B$9:$Q$66,16,0)</f>
        <v>0</v>
      </c>
      <c r="K42" s="17">
        <f>VLOOKUP(B42,'[1]Brokers'!$B$9:$S$66,18,0)</f>
        <v>0</v>
      </c>
      <c r="L42" s="18">
        <f t="shared" si="0"/>
        <v>5565927</v>
      </c>
      <c r="M42" s="17">
        <f>VLOOKUP(B42,'[2]Sheet4'!$B$9:$AA$66,26,0)</f>
        <v>92202546.06</v>
      </c>
      <c r="N42" s="20" t="e">
        <f t="shared" si="1"/>
        <v>#N/A</v>
      </c>
      <c r="O42" s="19"/>
    </row>
    <row r="43" spans="1:15" ht="1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VLOOKUP(B43,'[1]Brokers'!$B$9:$H$66,7,0)</f>
        <v>30564135.85</v>
      </c>
      <c r="H43" s="17">
        <f>VLOOKUP(B43,'[1]Brokers'!$B$9:$X$66,23,0)</f>
        <v>0</v>
      </c>
      <c r="I43" s="17">
        <v>0</v>
      </c>
      <c r="J43" s="17">
        <f>VLOOKUP(B43,'[1]Brokers'!$B$9:$Q$66,16,0)</f>
        <v>0</v>
      </c>
      <c r="K43" s="17">
        <f>VLOOKUP(B43,'[1]Brokers'!$B$9:$S$66,18,0)</f>
        <v>0</v>
      </c>
      <c r="L43" s="18">
        <f>G43+H43+I43+J43+K43</f>
        <v>30564135.85</v>
      </c>
      <c r="M43" s="17">
        <f>VLOOKUP(B43,'[2]Sheet4'!$B$9:$AA$66,26,0)</f>
        <v>70248713.00999999</v>
      </c>
      <c r="N43" s="20" t="e">
        <f t="shared" si="1"/>
        <v>#N/A</v>
      </c>
      <c r="O43" s="19"/>
    </row>
    <row r="44" spans="1:15" ht="15">
      <c r="A44" s="12">
        <v>29</v>
      </c>
      <c r="B44" s="13" t="s">
        <v>28</v>
      </c>
      <c r="C44" s="14" t="s">
        <v>91</v>
      </c>
      <c r="D44" s="15" t="s">
        <v>2</v>
      </c>
      <c r="E44" s="16"/>
      <c r="F44" s="16"/>
      <c r="G44" s="17">
        <f>VLOOKUP(B44,'[1]Brokers'!$B$9:$H$66,7,0)</f>
        <v>3108092.8</v>
      </c>
      <c r="H44" s="17">
        <f>VLOOKUP(B44,'[1]Brokers'!$B$9:$X$66,23,0)</f>
        <v>0</v>
      </c>
      <c r="I44" s="17">
        <v>0</v>
      </c>
      <c r="J44" s="17">
        <f>VLOOKUP(B44,'[1]Brokers'!$B$9:$Q$66,16,0)</f>
        <v>0</v>
      </c>
      <c r="K44" s="17">
        <f>VLOOKUP(B44,'[1]Brokers'!$B$9:$S$66,18,0)</f>
        <v>0</v>
      </c>
      <c r="L44" s="18">
        <f t="shared" si="0"/>
        <v>3108092.8</v>
      </c>
      <c r="M44" s="17">
        <f>VLOOKUP(B44,'[2]Sheet4'!$B$9:$AA$66,26,0)</f>
        <v>62641923.419999994</v>
      </c>
      <c r="N44" s="20" t="e">
        <f t="shared" si="1"/>
        <v>#N/A</v>
      </c>
      <c r="O44" s="19"/>
    </row>
    <row r="45" spans="1:15" ht="15">
      <c r="A45" s="12">
        <v>30</v>
      </c>
      <c r="B45" s="13" t="s">
        <v>40</v>
      </c>
      <c r="C45" s="14" t="s">
        <v>102</v>
      </c>
      <c r="D45" s="15" t="s">
        <v>2</v>
      </c>
      <c r="E45" s="16"/>
      <c r="F45" s="16"/>
      <c r="G45" s="17">
        <f>VLOOKUP(B45,'[1]Brokers'!$B$9:$H$66,7,0)</f>
        <v>5919539.8</v>
      </c>
      <c r="H45" s="17">
        <f>VLOOKUP(B45,'[1]Brokers'!$B$9:$X$66,23,0)</f>
        <v>0</v>
      </c>
      <c r="I45" s="17">
        <v>0</v>
      </c>
      <c r="J45" s="17">
        <f>VLOOKUP(B45,'[1]Brokers'!$B$9:$Q$66,16,0)</f>
        <v>0</v>
      </c>
      <c r="K45" s="17">
        <f>VLOOKUP(B45,'[1]Brokers'!$B$9:$S$66,18,0)</f>
        <v>0</v>
      </c>
      <c r="L45" s="18">
        <f>G45+H45+I45+J45+K45</f>
        <v>5919539.8</v>
      </c>
      <c r="M45" s="17">
        <f>VLOOKUP(B45,'[2]Sheet4'!$B$9:$AA$66,26,0)</f>
        <v>56129487.8</v>
      </c>
      <c r="N45" s="20" t="e">
        <f t="shared" si="1"/>
        <v>#N/A</v>
      </c>
      <c r="O45" s="19"/>
    </row>
    <row r="46" spans="1:15" ht="15">
      <c r="A46" s="12">
        <v>31</v>
      </c>
      <c r="B46" s="13" t="s">
        <v>22</v>
      </c>
      <c r="C46" s="14" t="s">
        <v>85</v>
      </c>
      <c r="D46" s="15" t="s">
        <v>2</v>
      </c>
      <c r="E46" s="16"/>
      <c r="F46" s="16"/>
      <c r="G46" s="17">
        <f>VLOOKUP(B46,'[1]Brokers'!$B$9:$H$66,7,0)</f>
        <v>1823486</v>
      </c>
      <c r="H46" s="17">
        <f>VLOOKUP(B46,'[1]Brokers'!$B$9:$X$66,23,0)</f>
        <v>0</v>
      </c>
      <c r="I46" s="17">
        <v>0</v>
      </c>
      <c r="J46" s="17">
        <f>VLOOKUP(B46,'[1]Brokers'!$B$9:$Q$66,16,0)</f>
        <v>0</v>
      </c>
      <c r="K46" s="17">
        <f>VLOOKUP(B46,'[1]Brokers'!$B$9:$S$66,18,0)</f>
        <v>0</v>
      </c>
      <c r="L46" s="18">
        <f t="shared" si="0"/>
        <v>1823486</v>
      </c>
      <c r="M46" s="17">
        <f>VLOOKUP(B46,'[2]Sheet4'!$B$9:$AA$66,26,0)</f>
        <v>52612873.64</v>
      </c>
      <c r="N46" s="20" t="e">
        <f t="shared" si="1"/>
        <v>#N/A</v>
      </c>
      <c r="O46" s="19"/>
    </row>
    <row r="47" spans="1:15" ht="15">
      <c r="A47" s="12">
        <v>32</v>
      </c>
      <c r="B47" s="13" t="s">
        <v>27</v>
      </c>
      <c r="C47" s="14" t="s">
        <v>90</v>
      </c>
      <c r="D47" s="15" t="s">
        <v>2</v>
      </c>
      <c r="E47" s="16"/>
      <c r="F47" s="16"/>
      <c r="G47" s="17">
        <f>VLOOKUP(B47,'[1]Brokers'!$B$9:$H$66,7,0)</f>
        <v>51296804.12</v>
      </c>
      <c r="H47" s="17">
        <f>VLOOKUP(B47,'[1]Brokers'!$B$9:$X$66,23,0)</f>
        <v>0</v>
      </c>
      <c r="I47" s="17">
        <v>0</v>
      </c>
      <c r="J47" s="17">
        <f>VLOOKUP(B47,'[1]Brokers'!$B$9:$Q$66,16,0)</f>
        <v>0</v>
      </c>
      <c r="K47" s="17">
        <f>VLOOKUP(B47,'[1]Brokers'!$B$9:$S$66,18,0)</f>
        <v>0</v>
      </c>
      <c r="L47" s="18">
        <f>G47+H47+I47+J47+K47</f>
        <v>51296804.12</v>
      </c>
      <c r="M47" s="17">
        <f>VLOOKUP(B47,'[2]Sheet4'!$B$9:$AA$66,26,0)</f>
        <v>51296804.12</v>
      </c>
      <c r="N47" s="20" t="e">
        <f t="shared" si="1"/>
        <v>#N/A</v>
      </c>
      <c r="O47" s="19"/>
    </row>
    <row r="48" spans="1:15" ht="15">
      <c r="A48" s="12">
        <v>33</v>
      </c>
      <c r="B48" s="13" t="s">
        <v>36</v>
      </c>
      <c r="C48" s="14" t="s">
        <v>99</v>
      </c>
      <c r="D48" s="15" t="s">
        <v>2</v>
      </c>
      <c r="E48" s="16"/>
      <c r="F48" s="16"/>
      <c r="G48" s="17">
        <f>VLOOKUP(B48,'[1]Brokers'!$B$9:$H$66,7,0)</f>
        <v>7621753.300000001</v>
      </c>
      <c r="H48" s="17">
        <f>VLOOKUP(B48,'[1]Brokers'!$B$9:$X$66,23,0)</f>
        <v>0</v>
      </c>
      <c r="I48" s="17">
        <v>0</v>
      </c>
      <c r="J48" s="17">
        <f>VLOOKUP(B48,'[1]Brokers'!$B$9:$Q$66,16,0)</f>
        <v>0</v>
      </c>
      <c r="K48" s="17">
        <f>VLOOKUP(B48,'[1]Brokers'!$B$9:$S$66,18,0)</f>
        <v>0</v>
      </c>
      <c r="L48" s="18">
        <f t="shared" si="0"/>
        <v>7621753.300000001</v>
      </c>
      <c r="M48" s="17">
        <f>VLOOKUP(B48,'[2]Sheet4'!$B$9:$AA$66,26,0)</f>
        <v>45472184.04000001</v>
      </c>
      <c r="N48" s="20" t="e">
        <f aca="true" t="shared" si="2" ref="N48:N73">M48/$M$74</f>
        <v>#N/A</v>
      </c>
      <c r="O48" s="19"/>
    </row>
    <row r="49" spans="1:15" ht="15">
      <c r="A49" s="12">
        <v>34</v>
      </c>
      <c r="B49" s="13" t="s">
        <v>20</v>
      </c>
      <c r="C49" s="14" t="s">
        <v>83</v>
      </c>
      <c r="D49" s="15" t="s">
        <v>2</v>
      </c>
      <c r="E49" s="16"/>
      <c r="F49" s="16"/>
      <c r="G49" s="17">
        <f>VLOOKUP(B49,'[1]Brokers'!$B$9:$H$66,7,0)</f>
        <v>11893273</v>
      </c>
      <c r="H49" s="17">
        <f>VLOOKUP(B49,'[1]Brokers'!$B$9:$X$66,23,0)</f>
        <v>0</v>
      </c>
      <c r="I49" s="17">
        <v>0</v>
      </c>
      <c r="J49" s="17">
        <f>VLOOKUP(B49,'[1]Brokers'!$B$9:$Q$66,16,0)</f>
        <v>0</v>
      </c>
      <c r="K49" s="17">
        <f>VLOOKUP(B49,'[1]Brokers'!$B$9:$S$66,18,0)</f>
        <v>0</v>
      </c>
      <c r="L49" s="18">
        <f aca="true" t="shared" si="3" ref="L49:L73">G49+H49+I49+J49+K49</f>
        <v>11893273</v>
      </c>
      <c r="M49" s="17">
        <f>VLOOKUP(B49,'[2]Sheet4'!$B$9:$AA$66,26,0)</f>
        <v>45260555.5</v>
      </c>
      <c r="N49" s="20" t="e">
        <f t="shared" si="2"/>
        <v>#N/A</v>
      </c>
      <c r="O49" s="19"/>
    </row>
    <row r="50" spans="1:15" ht="15">
      <c r="A50" s="12">
        <v>35</v>
      </c>
      <c r="B50" s="13" t="s">
        <v>24</v>
      </c>
      <c r="C50" s="14" t="s">
        <v>87</v>
      </c>
      <c r="D50" s="15" t="s">
        <v>2</v>
      </c>
      <c r="E50" s="16" t="s">
        <v>2</v>
      </c>
      <c r="F50" s="16"/>
      <c r="G50" s="17">
        <f>VLOOKUP(B50,'[1]Brokers'!$B$9:$H$66,7,0)</f>
        <v>8685374</v>
      </c>
      <c r="H50" s="17">
        <f>VLOOKUP(B50,'[1]Brokers'!$B$9:$X$66,23,0)</f>
        <v>0</v>
      </c>
      <c r="I50" s="17">
        <v>0</v>
      </c>
      <c r="J50" s="17">
        <f>VLOOKUP(B50,'[1]Brokers'!$B$9:$Q$66,16,0)</f>
        <v>0</v>
      </c>
      <c r="K50" s="17">
        <f>VLOOKUP(B50,'[1]Brokers'!$B$9:$S$66,18,0)</f>
        <v>0</v>
      </c>
      <c r="L50" s="18">
        <f t="shared" si="3"/>
        <v>8685374</v>
      </c>
      <c r="M50" s="17">
        <f>VLOOKUP(B50,'[2]Sheet4'!$B$9:$AA$66,26,0)</f>
        <v>28053903.02</v>
      </c>
      <c r="N50" s="20" t="e">
        <f t="shared" si="2"/>
        <v>#N/A</v>
      </c>
      <c r="O50" s="19"/>
    </row>
    <row r="51" spans="1:16" s="24" customFormat="1" ht="15">
      <c r="A51" s="12">
        <v>36</v>
      </c>
      <c r="B51" s="13" t="s">
        <v>12</v>
      </c>
      <c r="C51" s="14" t="s">
        <v>12</v>
      </c>
      <c r="D51" s="15" t="s">
        <v>2</v>
      </c>
      <c r="E51" s="16" t="s">
        <v>2</v>
      </c>
      <c r="F51" s="16"/>
      <c r="G51" s="17">
        <f>VLOOKUP(B51,'[1]Brokers'!$B$9:$H$66,7,0)</f>
        <v>879480</v>
      </c>
      <c r="H51" s="17">
        <f>VLOOKUP(B51,'[1]Brokers'!$B$9:$X$66,23,0)</f>
        <v>0</v>
      </c>
      <c r="I51" s="17">
        <v>0</v>
      </c>
      <c r="J51" s="17">
        <f>VLOOKUP(B51,'[1]Brokers'!$B$9:$Q$66,16,0)</f>
        <v>0</v>
      </c>
      <c r="K51" s="17">
        <f>VLOOKUP(B51,'[1]Brokers'!$B$9:$S$66,18,0)</f>
        <v>0</v>
      </c>
      <c r="L51" s="18">
        <f t="shared" si="3"/>
        <v>879480</v>
      </c>
      <c r="M51" s="17">
        <f>VLOOKUP(B51,'[2]Sheet4'!$B$9:$AA$66,26,0)</f>
        <v>18744249</v>
      </c>
      <c r="N51" s="20" t="e">
        <f t="shared" si="2"/>
        <v>#N/A</v>
      </c>
      <c r="O51" s="19"/>
      <c r="P51" s="23"/>
    </row>
    <row r="52" spans="1:15" ht="15">
      <c r="A52" s="12">
        <v>37</v>
      </c>
      <c r="B52" s="13" t="s">
        <v>38</v>
      </c>
      <c r="C52" s="14" t="s">
        <v>38</v>
      </c>
      <c r="D52" s="15" t="s">
        <v>2</v>
      </c>
      <c r="E52" s="16" t="s">
        <v>2</v>
      </c>
      <c r="F52" s="16"/>
      <c r="G52" s="17">
        <f>VLOOKUP(B52,'[1]Brokers'!$B$9:$H$66,7,0)</f>
        <v>2902257.21</v>
      </c>
      <c r="H52" s="17">
        <f>VLOOKUP(B52,'[1]Brokers'!$B$9:$X$66,23,0)</f>
        <v>0</v>
      </c>
      <c r="I52" s="17">
        <v>0</v>
      </c>
      <c r="J52" s="17">
        <f>VLOOKUP(B52,'[1]Brokers'!$B$9:$Q$66,16,0)</f>
        <v>0</v>
      </c>
      <c r="K52" s="17">
        <f>VLOOKUP(B52,'[1]Brokers'!$B$9:$S$66,18,0)</f>
        <v>0</v>
      </c>
      <c r="L52" s="18">
        <f t="shared" si="3"/>
        <v>2902257.21</v>
      </c>
      <c r="M52" s="17">
        <f>VLOOKUP(B52,'[2]Sheet4'!$B$9:$AA$66,26,0)</f>
        <v>17178491.47</v>
      </c>
      <c r="N52" s="20" t="e">
        <f t="shared" si="2"/>
        <v>#N/A</v>
      </c>
      <c r="O52" s="19"/>
    </row>
    <row r="53" spans="1:15" ht="15">
      <c r="A53" s="12">
        <v>38</v>
      </c>
      <c r="B53" s="13" t="s">
        <v>15</v>
      </c>
      <c r="C53" s="14" t="s">
        <v>78</v>
      </c>
      <c r="D53" s="15" t="s">
        <v>2</v>
      </c>
      <c r="E53" s="16"/>
      <c r="F53" s="16"/>
      <c r="G53" s="17">
        <f>VLOOKUP(B53,'[1]Brokers'!$B$9:$H$66,7,0)</f>
        <v>885880</v>
      </c>
      <c r="H53" s="17">
        <f>VLOOKUP(B53,'[1]Brokers'!$B$9:$X$66,23,0)</f>
        <v>0</v>
      </c>
      <c r="I53" s="17">
        <v>0</v>
      </c>
      <c r="J53" s="17">
        <f>VLOOKUP(B53,'[1]Brokers'!$B$9:$Q$66,16,0)</f>
        <v>0</v>
      </c>
      <c r="K53" s="17">
        <f>VLOOKUP(B53,'[1]Brokers'!$B$9:$S$66,18,0)</f>
        <v>0</v>
      </c>
      <c r="L53" s="18">
        <f t="shared" si="3"/>
        <v>885880</v>
      </c>
      <c r="M53" s="17">
        <f>VLOOKUP(B53,'[2]Sheet4'!$B$9:$AA$66,26,0)</f>
        <v>9247538.4</v>
      </c>
      <c r="N53" s="20" t="e">
        <f t="shared" si="2"/>
        <v>#N/A</v>
      </c>
      <c r="O53" s="19"/>
    </row>
    <row r="54" spans="1:15" ht="15">
      <c r="A54" s="12">
        <v>39</v>
      </c>
      <c r="B54" s="13" t="s">
        <v>33</v>
      </c>
      <c r="C54" s="14" t="s">
        <v>96</v>
      </c>
      <c r="D54" s="15" t="s">
        <v>2</v>
      </c>
      <c r="E54" s="16"/>
      <c r="F54" s="16"/>
      <c r="G54" s="17">
        <f>VLOOKUP(B54,'[1]Brokers'!$B$9:$H$66,7,0)</f>
        <v>3559795</v>
      </c>
      <c r="H54" s="17">
        <f>VLOOKUP(B54,'[1]Brokers'!$B$9:$X$66,23,0)</f>
        <v>0</v>
      </c>
      <c r="I54" s="17">
        <v>0</v>
      </c>
      <c r="J54" s="17">
        <f>VLOOKUP(B54,'[1]Brokers'!$B$9:$Q$66,16,0)</f>
        <v>0</v>
      </c>
      <c r="K54" s="17">
        <f>VLOOKUP(B54,'[1]Brokers'!$B$9:$S$66,18,0)</f>
        <v>0</v>
      </c>
      <c r="L54" s="18">
        <f>G54+H54+I54+J54+K54</f>
        <v>3559795</v>
      </c>
      <c r="M54" s="17">
        <f>VLOOKUP(B54,'[2]Sheet4'!$B$9:$AA$66,26,0)</f>
        <v>8479205</v>
      </c>
      <c r="N54" s="20" t="e">
        <f t="shared" si="2"/>
        <v>#N/A</v>
      </c>
      <c r="O54" s="19"/>
    </row>
    <row r="55" spans="1:15" ht="15">
      <c r="A55" s="12">
        <v>40</v>
      </c>
      <c r="B55" s="13" t="s">
        <v>14</v>
      </c>
      <c r="C55" s="14" t="s">
        <v>77</v>
      </c>
      <c r="D55" s="15" t="s">
        <v>2</v>
      </c>
      <c r="E55" s="16" t="s">
        <v>2</v>
      </c>
      <c r="F55" s="16" t="s">
        <v>2</v>
      </c>
      <c r="G55" s="17">
        <f>VLOOKUP(B55,'[1]Brokers'!$B$9:$H$66,7,0)</f>
        <v>446051.9</v>
      </c>
      <c r="H55" s="17">
        <f>VLOOKUP(B55,'[1]Brokers'!$B$9:$X$66,23,0)</f>
        <v>0</v>
      </c>
      <c r="I55" s="17">
        <v>0</v>
      </c>
      <c r="J55" s="17">
        <f>VLOOKUP(B55,'[1]Brokers'!$B$9:$Q$66,16,0)</f>
        <v>0</v>
      </c>
      <c r="K55" s="17">
        <f>VLOOKUP(B55,'[1]Brokers'!$B$9:$S$66,18,0)</f>
        <v>0</v>
      </c>
      <c r="L55" s="18">
        <f t="shared" si="3"/>
        <v>446051.9</v>
      </c>
      <c r="M55" s="17">
        <f>VLOOKUP(B55,'[2]Sheet4'!$B$9:$AA$66,26,0)</f>
        <v>7487951.5</v>
      </c>
      <c r="N55" s="20" t="e">
        <f t="shared" si="2"/>
        <v>#N/A</v>
      </c>
      <c r="O55" s="19"/>
    </row>
    <row r="56" spans="1:15" ht="15">
      <c r="A56" s="12">
        <v>41</v>
      </c>
      <c r="B56" s="13" t="s">
        <v>41</v>
      </c>
      <c r="C56" s="14" t="s">
        <v>103</v>
      </c>
      <c r="D56" s="15" t="s">
        <v>2</v>
      </c>
      <c r="E56" s="16"/>
      <c r="F56" s="16"/>
      <c r="G56" s="17">
        <f>VLOOKUP(B56,'[1]Brokers'!$B$9:$H$66,7,0)</f>
        <v>1117251.9</v>
      </c>
      <c r="H56" s="17">
        <f>VLOOKUP(B56,'[1]Brokers'!$B$9:$X$66,23,0)</f>
        <v>0</v>
      </c>
      <c r="I56" s="17">
        <v>0</v>
      </c>
      <c r="J56" s="17">
        <f>VLOOKUP(B56,'[1]Brokers'!$B$9:$Q$66,16,0)</f>
        <v>0</v>
      </c>
      <c r="K56" s="17">
        <f>VLOOKUP(B56,'[1]Brokers'!$B$9:$S$66,18,0)</f>
        <v>0</v>
      </c>
      <c r="L56" s="18">
        <f t="shared" si="3"/>
        <v>1117251.9</v>
      </c>
      <c r="M56" s="17">
        <f>VLOOKUP(B56,'[2]Sheet4'!$B$9:$AA$66,26,0)</f>
        <v>7365807.029999999</v>
      </c>
      <c r="N56" s="20" t="e">
        <f t="shared" si="2"/>
        <v>#N/A</v>
      </c>
      <c r="O56" s="19"/>
    </row>
    <row r="57" spans="1:15" ht="1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VLOOKUP(B57,'[1]Brokers'!$B$9:$H$66,7,0)</f>
        <v>0</v>
      </c>
      <c r="H57" s="17">
        <f>VLOOKUP(B57,'[1]Brokers'!$B$9:$X$66,23,0)</f>
        <v>0</v>
      </c>
      <c r="I57" s="17">
        <v>0</v>
      </c>
      <c r="J57" s="17">
        <f>VLOOKUP(B57,'[1]Brokers'!$B$9:$Q$66,16,0)</f>
        <v>0</v>
      </c>
      <c r="K57" s="17">
        <f>VLOOKUP(B57,'[1]Brokers'!$B$9:$S$66,18,0)</f>
        <v>0</v>
      </c>
      <c r="L57" s="18">
        <f t="shared" si="3"/>
        <v>0</v>
      </c>
      <c r="M57" s="17">
        <f>VLOOKUP(B57,'[2]Sheet4'!$B$9:$AA$66,26,0)</f>
        <v>0</v>
      </c>
      <c r="N57" s="20" t="e">
        <f t="shared" si="2"/>
        <v>#N/A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VLOOKUP(B58,'[1]Brokers'!$B$9:$H$66,7,0)</f>
        <v>0</v>
      </c>
      <c r="H58" s="17">
        <f>VLOOKUP(B58,'[1]Brokers'!$B$9:$X$66,23,0)</f>
        <v>0</v>
      </c>
      <c r="I58" s="17">
        <v>0</v>
      </c>
      <c r="J58" s="17">
        <f>VLOOKUP(B58,'[1]Brokers'!$B$9:$Q$66,16,0)</f>
        <v>0</v>
      </c>
      <c r="K58" s="17">
        <f>VLOOKUP(B58,'[1]Brokers'!$B$9:$S$66,18,0)</f>
        <v>0</v>
      </c>
      <c r="L58" s="18">
        <f t="shared" si="3"/>
        <v>0</v>
      </c>
      <c r="M58" s="17">
        <f>VLOOKUP(B58,'[2]Sheet4'!$B$9:$AA$66,26,0)</f>
        <v>0</v>
      </c>
      <c r="N58" s="20" t="e">
        <f t="shared" si="2"/>
        <v>#N/A</v>
      </c>
      <c r="O58" s="19"/>
    </row>
    <row r="59" spans="1:15" ht="1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VLOOKUP(B59,'[1]Brokers'!$B$9:$H$66,7,0)</f>
        <v>0</v>
      </c>
      <c r="H59" s="17">
        <f>VLOOKUP(B59,'[1]Brokers'!$B$9:$X$66,23,0)</f>
        <v>0</v>
      </c>
      <c r="I59" s="17">
        <v>0</v>
      </c>
      <c r="J59" s="17">
        <f>VLOOKUP(B59,'[1]Brokers'!$B$9:$Q$66,16,0)</f>
        <v>0</v>
      </c>
      <c r="K59" s="17">
        <f>VLOOKUP(B59,'[1]Brokers'!$B$9:$S$66,18,0)</f>
        <v>0</v>
      </c>
      <c r="L59" s="18">
        <f t="shared" si="3"/>
        <v>0</v>
      </c>
      <c r="M59" s="17">
        <f>VLOOKUP(B59,'[2]Sheet4'!$B$9:$AA$66,26,0)</f>
        <v>0</v>
      </c>
      <c r="N59" s="20" t="e">
        <f t="shared" si="2"/>
        <v>#N/A</v>
      </c>
      <c r="O59" s="19"/>
    </row>
    <row r="60" spans="1:15" ht="1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VLOOKUP(B60,'[1]Brokers'!$B$9:$H$66,7,0)</f>
        <v>0</v>
      </c>
      <c r="H60" s="17">
        <f>VLOOKUP(B60,'[1]Brokers'!$B$9:$X$66,23,0)</f>
        <v>0</v>
      </c>
      <c r="I60" s="17">
        <v>0</v>
      </c>
      <c r="J60" s="17">
        <f>VLOOKUP(B60,'[1]Brokers'!$B$9:$Q$66,16,0)</f>
        <v>0</v>
      </c>
      <c r="K60" s="17">
        <f>VLOOKUP(B60,'[1]Brokers'!$B$9:$S$66,18,0)</f>
        <v>0</v>
      </c>
      <c r="L60" s="18">
        <f t="shared" si="3"/>
        <v>0</v>
      </c>
      <c r="M60" s="17">
        <f>VLOOKUP(B60,'[2]Sheet4'!$B$9:$AA$66,26,0)</f>
        <v>0</v>
      </c>
      <c r="N60" s="20" t="e">
        <f t="shared" si="2"/>
        <v>#N/A</v>
      </c>
      <c r="O60" s="19"/>
    </row>
    <row r="61" spans="1:15" ht="1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VLOOKUP(B61,'[1]Brokers'!$B$9:$H$66,7,0)</f>
        <v>0</v>
      </c>
      <c r="H61" s="17">
        <f>VLOOKUP(B61,'[1]Brokers'!$B$9:$X$66,23,0)</f>
        <v>0</v>
      </c>
      <c r="I61" s="17">
        <v>0</v>
      </c>
      <c r="J61" s="17">
        <f>VLOOKUP(B61,'[1]Brokers'!$B$9:$Q$66,16,0)</f>
        <v>0</v>
      </c>
      <c r="K61" s="17">
        <f>VLOOKUP(B61,'[1]Brokers'!$B$9:$S$66,18,0)</f>
        <v>0</v>
      </c>
      <c r="L61" s="18">
        <f t="shared" si="3"/>
        <v>0</v>
      </c>
      <c r="M61" s="17">
        <f>VLOOKUP(B61,'[2]Sheet4'!$B$9:$AA$66,26,0)</f>
        <v>0</v>
      </c>
      <c r="N61" s="20" t="e">
        <f t="shared" si="2"/>
        <v>#N/A</v>
      </c>
      <c r="O61" s="19"/>
    </row>
    <row r="62" spans="1:15" ht="1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VLOOKUP(B62,'[1]Brokers'!$B$9:$H$66,7,0)</f>
        <v>0</v>
      </c>
      <c r="H62" s="17">
        <f>VLOOKUP(B62,'[1]Brokers'!$B$9:$X$66,23,0)</f>
        <v>0</v>
      </c>
      <c r="I62" s="17">
        <v>0</v>
      </c>
      <c r="J62" s="17">
        <f>VLOOKUP(B62,'[1]Brokers'!$B$9:$Q$66,16,0)</f>
        <v>0</v>
      </c>
      <c r="K62" s="17">
        <f>VLOOKUP(B62,'[1]Brokers'!$B$9:$S$66,18,0)</f>
        <v>0</v>
      </c>
      <c r="L62" s="18">
        <f t="shared" si="3"/>
        <v>0</v>
      </c>
      <c r="M62" s="17">
        <f>VLOOKUP(B62,'[2]Sheet4'!$B$9:$AA$66,26,0)</f>
        <v>0</v>
      </c>
      <c r="N62" s="20" t="e">
        <f t="shared" si="2"/>
        <v>#N/A</v>
      </c>
      <c r="O62" s="19"/>
    </row>
    <row r="63" spans="1:15" ht="1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VLOOKUP(B63,'[1]Brokers'!$B$9:$H$66,7,0)</f>
        <v>0</v>
      </c>
      <c r="H63" s="17">
        <f>VLOOKUP(B63,'[1]Brokers'!$B$9:$X$66,23,0)</f>
        <v>0</v>
      </c>
      <c r="I63" s="17">
        <v>0</v>
      </c>
      <c r="J63" s="17">
        <f>VLOOKUP(B63,'[1]Brokers'!$B$9:$Q$66,16,0)</f>
        <v>0</v>
      </c>
      <c r="K63" s="17">
        <f>VLOOKUP(B63,'[1]Brokers'!$B$9:$S$66,18,0)</f>
        <v>0</v>
      </c>
      <c r="L63" s="18">
        <f t="shared" si="3"/>
        <v>0</v>
      </c>
      <c r="M63" s="17">
        <f>VLOOKUP(B63,'[2]Sheet4'!$B$9:$AA$66,26,0)</f>
        <v>0</v>
      </c>
      <c r="N63" s="20" t="e">
        <f t="shared" si="2"/>
        <v>#N/A</v>
      </c>
      <c r="O63" s="19"/>
    </row>
    <row r="64" spans="1:15" ht="1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VLOOKUP(B64,'[1]Brokers'!$B$9:$H$66,7,0)</f>
        <v>0</v>
      </c>
      <c r="H64" s="17">
        <f>VLOOKUP(B64,'[1]Brokers'!$B$9:$X$66,23,0)</f>
        <v>0</v>
      </c>
      <c r="I64" s="17">
        <v>0</v>
      </c>
      <c r="J64" s="17">
        <f>VLOOKUP(B64,'[1]Brokers'!$B$9:$Q$66,16,0)</f>
        <v>0</v>
      </c>
      <c r="K64" s="17">
        <f>VLOOKUP(B64,'[1]Brokers'!$B$9:$S$66,18,0)</f>
        <v>0</v>
      </c>
      <c r="L64" s="18">
        <f t="shared" si="3"/>
        <v>0</v>
      </c>
      <c r="M64" s="17">
        <f>VLOOKUP(B64,'[2]Sheet4'!$B$9:$AA$66,26,0)</f>
        <v>0</v>
      </c>
      <c r="N64" s="20" t="e">
        <f t="shared" si="2"/>
        <v>#N/A</v>
      </c>
      <c r="O64" s="19"/>
    </row>
    <row r="65" spans="1:16" ht="15">
      <c r="A65" s="12">
        <v>50</v>
      </c>
      <c r="B65" s="13" t="s">
        <v>55</v>
      </c>
      <c r="C65" s="14" t="s">
        <v>111</v>
      </c>
      <c r="D65" s="15"/>
      <c r="E65" s="16"/>
      <c r="F65" s="16"/>
      <c r="G65" s="17">
        <f>VLOOKUP(B65,'[1]Brokers'!$B$9:$H$66,7,0)</f>
        <v>0</v>
      </c>
      <c r="H65" s="17">
        <f>VLOOKUP(B65,'[1]Brokers'!$B$9:$X$66,23,0)</f>
        <v>0</v>
      </c>
      <c r="I65" s="17">
        <v>0</v>
      </c>
      <c r="J65" s="17">
        <f>VLOOKUP(B65,'[1]Brokers'!$B$9:$Q$66,16,0)</f>
        <v>0</v>
      </c>
      <c r="K65" s="17">
        <f>VLOOKUP(B65,'[1]Brokers'!$B$9:$S$66,18,0)</f>
        <v>0</v>
      </c>
      <c r="L65" s="18">
        <f t="shared" si="3"/>
        <v>0</v>
      </c>
      <c r="M65" s="17">
        <f>VLOOKUP(B65,'[2]Sheet4'!$B$9:$AA$66,26,0)</f>
        <v>0</v>
      </c>
      <c r="N65" s="20" t="e">
        <f t="shared" si="2"/>
        <v>#N/A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VLOOKUP(B66,'[1]Brokers'!$B$9:$H$66,7,0)</f>
        <v>0</v>
      </c>
      <c r="H66" s="17">
        <f>VLOOKUP(B66,'[1]Brokers'!$B$9:$X$66,23,0)</f>
        <v>0</v>
      </c>
      <c r="I66" s="17">
        <v>0</v>
      </c>
      <c r="J66" s="17">
        <f>VLOOKUP(B66,'[1]Brokers'!$B$9:$Q$66,16,0)</f>
        <v>0</v>
      </c>
      <c r="K66" s="17">
        <f>VLOOKUP(B66,'[1]Brokers'!$B$9:$S$66,18,0)</f>
        <v>0</v>
      </c>
      <c r="L66" s="18">
        <f t="shared" si="3"/>
        <v>0</v>
      </c>
      <c r="M66" s="17">
        <f>VLOOKUP(B66,'[2]Sheet4'!$B$9:$AA$66,26,0)</f>
        <v>0</v>
      </c>
      <c r="N66" s="20" t="e">
        <f t="shared" si="2"/>
        <v>#N/A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VLOOKUP(B67,'[1]Brokers'!$B$9:$H$66,7,0)</f>
        <v>0</v>
      </c>
      <c r="H67" s="17">
        <f>VLOOKUP(B67,'[1]Brokers'!$B$9:$X$66,23,0)</f>
        <v>0</v>
      </c>
      <c r="I67" s="17">
        <v>0</v>
      </c>
      <c r="J67" s="17">
        <f>VLOOKUP(B67,'[1]Brokers'!$B$9:$Q$66,16,0)</f>
        <v>0</v>
      </c>
      <c r="K67" s="17">
        <f>VLOOKUP(B67,'[1]Brokers'!$B$9:$S$66,18,0)</f>
        <v>0</v>
      </c>
      <c r="L67" s="18">
        <f t="shared" si="3"/>
        <v>0</v>
      </c>
      <c r="M67" s="17">
        <f>VLOOKUP(B67,'[2]Sheet4'!$B$9:$AA$66,26,0)</f>
        <v>0</v>
      </c>
      <c r="N67" s="20" t="e">
        <f t="shared" si="2"/>
        <v>#N/A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VLOOKUP(B68,'[1]Brokers'!$B$9:$H$66,7,0)</f>
        <v>0</v>
      </c>
      <c r="H68" s="17">
        <f>VLOOKUP(B68,'[1]Brokers'!$B$9:$X$66,23,0)</f>
        <v>0</v>
      </c>
      <c r="I68" s="17">
        <v>0</v>
      </c>
      <c r="J68" s="17">
        <f>VLOOKUP(B68,'[1]Brokers'!$B$9:$Q$66,16,0)</f>
        <v>0</v>
      </c>
      <c r="K68" s="17">
        <f>VLOOKUP(B68,'[1]Brokers'!$B$9:$S$66,18,0)</f>
        <v>0</v>
      </c>
      <c r="L68" s="18">
        <f t="shared" si="3"/>
        <v>0</v>
      </c>
      <c r="M68" s="17">
        <f>VLOOKUP(B68,'[2]Sheet4'!$B$9:$AA$66,26,0)</f>
        <v>0</v>
      </c>
      <c r="N68" s="20" t="e">
        <f t="shared" si="2"/>
        <v>#N/A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VLOOKUP(B69,'[1]Brokers'!$B$9:$H$66,7,0)</f>
        <v>0</v>
      </c>
      <c r="H69" s="17">
        <f>VLOOKUP(B69,'[1]Brokers'!$B$9:$X$66,23,0)</f>
        <v>0</v>
      </c>
      <c r="I69" s="17">
        <v>0</v>
      </c>
      <c r="J69" s="17">
        <f>VLOOKUP(B69,'[1]Brokers'!$B$9:$Q$66,16,0)</f>
        <v>0</v>
      </c>
      <c r="K69" s="17">
        <f>VLOOKUP(B69,'[1]Brokers'!$B$9:$S$66,18,0)</f>
        <v>0</v>
      </c>
      <c r="L69" s="18">
        <f t="shared" si="3"/>
        <v>0</v>
      </c>
      <c r="M69" s="17">
        <f>VLOOKUP(B69,'[2]Sheet4'!$B$9:$AA$66,26,0)</f>
        <v>0</v>
      </c>
      <c r="N69" s="20" t="e">
        <f t="shared" si="2"/>
        <v>#N/A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VLOOKUP(B70,'[1]Brokers'!$B$9:$H$66,7,0)</f>
        <v>0</v>
      </c>
      <c r="H70" s="17">
        <f>VLOOKUP(B70,'[1]Brokers'!$B$9:$X$66,23,0)</f>
        <v>0</v>
      </c>
      <c r="I70" s="17">
        <v>0</v>
      </c>
      <c r="J70" s="17">
        <f>VLOOKUP(B70,'[1]Brokers'!$B$9:$Q$66,16,0)</f>
        <v>0</v>
      </c>
      <c r="K70" s="17">
        <f>VLOOKUP(B70,'[1]Brokers'!$B$9:$S$66,18,0)</f>
        <v>0</v>
      </c>
      <c r="L70" s="18">
        <f t="shared" si="3"/>
        <v>0</v>
      </c>
      <c r="M70" s="17">
        <f>VLOOKUP(B70,'[2]Sheet4'!$B$9:$AA$66,26,0)</f>
        <v>0</v>
      </c>
      <c r="N70" s="20" t="e">
        <f t="shared" si="2"/>
        <v>#N/A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VLOOKUP(B71,'[1]Brokers'!$B$9:$H$66,7,0)</f>
        <v>0</v>
      </c>
      <c r="H71" s="17">
        <f>VLOOKUP(B71,'[1]Brokers'!$B$9:$X$66,23,0)</f>
        <v>0</v>
      </c>
      <c r="I71" s="17">
        <v>0</v>
      </c>
      <c r="J71" s="17">
        <f>VLOOKUP(B71,'[1]Brokers'!$B$9:$Q$66,16,0)</f>
        <v>0</v>
      </c>
      <c r="K71" s="17">
        <f>VLOOKUP(B71,'[1]Brokers'!$B$9:$S$66,18,0)</f>
        <v>0</v>
      </c>
      <c r="L71" s="18">
        <f t="shared" si="3"/>
        <v>0</v>
      </c>
      <c r="M71" s="17">
        <f>VLOOKUP(B71,'[2]Sheet4'!$B$9:$AA$66,26,0)</f>
        <v>0</v>
      </c>
      <c r="N71" s="20" t="e">
        <f t="shared" si="2"/>
        <v>#N/A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VLOOKUP(B72,'[1]Brokers'!$B$9:$H$66,7,0)</f>
        <v>0</v>
      </c>
      <c r="H72" s="17">
        <f>VLOOKUP(B72,'[1]Brokers'!$B$9:$X$66,23,0)</f>
        <v>0</v>
      </c>
      <c r="I72" s="17">
        <v>0</v>
      </c>
      <c r="J72" s="17">
        <f>VLOOKUP(B72,'[1]Brokers'!$B$9:$Q$66,16,0)</f>
        <v>0</v>
      </c>
      <c r="K72" s="17">
        <f>VLOOKUP(B72,'[1]Brokers'!$B$9:$S$66,18,0)</f>
        <v>0</v>
      </c>
      <c r="L72" s="18">
        <f t="shared" si="3"/>
        <v>0</v>
      </c>
      <c r="M72" s="17">
        <f>VLOOKUP(B72,'[2]Sheet4'!$B$9:$AA$66,26,0)</f>
        <v>0</v>
      </c>
      <c r="N72" s="20" t="e">
        <f t="shared" si="2"/>
        <v>#N/A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VLOOKUP(B73,'[1]Brokers'!$B$9:$H$66,7,0)</f>
        <v>0</v>
      </c>
      <c r="H73" s="17">
        <f>VLOOKUP(B73,'[1]Brokers'!$B$9:$X$66,23,0)</f>
        <v>0</v>
      </c>
      <c r="I73" s="17">
        <v>0</v>
      </c>
      <c r="J73" s="17">
        <f>VLOOKUP(B73,'[1]Brokers'!$B$9:$Q$66,16,0)</f>
        <v>0</v>
      </c>
      <c r="K73" s="17">
        <f>VLOOKUP(B73,'[1]Brokers'!$B$9:$S$66,18,0)</f>
        <v>0</v>
      </c>
      <c r="L73" s="18">
        <f t="shared" si="3"/>
        <v>0</v>
      </c>
      <c r="M73" s="17">
        <f>VLOOKUP(B73,'[2]Sheet4'!$B$9:$AA$66,26,0)</f>
        <v>0</v>
      </c>
      <c r="N73" s="20" t="e">
        <f t="shared" si="2"/>
        <v>#N/A</v>
      </c>
      <c r="O73" s="19"/>
      <c r="P73" s="25"/>
    </row>
    <row r="74" spans="1:16" ht="16.5" customHeight="1" thickBot="1">
      <c r="A74" s="47" t="s">
        <v>116</v>
      </c>
      <c r="B74" s="48"/>
      <c r="C74" s="49"/>
      <c r="D74" s="26">
        <f>COUNTA(D16:D73)</f>
        <v>49</v>
      </c>
      <c r="E74" s="26">
        <f>COUNTA(E16:E73)</f>
        <v>23</v>
      </c>
      <c r="F74" s="26">
        <f>COUNTA(F16:F73)</f>
        <v>13</v>
      </c>
      <c r="G74" s="27">
        <f aca="true" t="shared" si="4" ref="G74:N74">SUM(G16:G73)</f>
        <v>19679005733.139996</v>
      </c>
      <c r="H74" s="27">
        <f t="shared" si="4"/>
        <v>1185445400</v>
      </c>
      <c r="I74" s="27">
        <f t="shared" si="4"/>
        <v>0</v>
      </c>
      <c r="J74" s="27">
        <f t="shared" si="4"/>
        <v>200000000</v>
      </c>
      <c r="K74" s="27">
        <f t="shared" si="4"/>
        <v>0</v>
      </c>
      <c r="L74" s="27">
        <f t="shared" si="4"/>
        <v>21064451133.139996</v>
      </c>
      <c r="M74" s="27" t="e">
        <f t="shared" si="4"/>
        <v>#N/A</v>
      </c>
      <c r="N74" s="34" t="e">
        <f t="shared" si="4"/>
        <v>#N/A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3:16" ht="27.6" customHeight="1">
      <c r="C77" s="37"/>
      <c r="D77" s="37"/>
      <c r="E77" s="37"/>
      <c r="F77" s="37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2018-03-07T06:48:20Z</cp:lastPrinted>
  <dcterms:created xsi:type="dcterms:W3CDTF">2017-06-09T07:51:20Z</dcterms:created>
  <dcterms:modified xsi:type="dcterms:W3CDTF">2018-08-14T03:19:21Z</dcterms:modified>
  <cp:category/>
  <cp:version/>
  <cp:contentType/>
  <cp:contentStatus/>
</cp:coreProperties>
</file>