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\Monitoring Files\Members\Арилжааны тайлан\2025\"/>
    </mc:Choice>
  </mc:AlternateContent>
  <xr:revisionPtr revIDLastSave="0" documentId="13_ncr:1_{E434A1B5-E281-4EBB-A8DE-B416C59DF2F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rt1" sheetId="4" r:id="rId1"/>
    <sheet name="Sheet1" sheetId="1" r:id="rId2"/>
  </sheets>
  <externalReferences>
    <externalReference r:id="rId3"/>
    <externalReference r:id="rId4"/>
  </externalReferences>
  <definedNames>
    <definedName name="_xlnm._FilterDatabase" localSheetId="1" hidden="1">Sheet1!$E$15:$F$68</definedName>
    <definedName name="_xlnm.Print_Area" localSheetId="1">Sheet1!$A$1:$M$71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1" i="1"/>
  <c r="L22" i="1"/>
  <c r="L23" i="1"/>
  <c r="L20" i="1"/>
  <c r="L25" i="1"/>
  <c r="L24" i="1"/>
  <c r="L26" i="1"/>
  <c r="L27" i="1"/>
  <c r="L28" i="1"/>
  <c r="L29" i="1"/>
  <c r="L30" i="1"/>
  <c r="L34" i="1"/>
  <c r="L32" i="1"/>
  <c r="L33" i="1"/>
  <c r="L36" i="1"/>
  <c r="L37" i="1"/>
  <c r="L35" i="1"/>
  <c r="L40" i="1"/>
  <c r="L38" i="1"/>
  <c r="L39" i="1"/>
  <c r="L41" i="1"/>
  <c r="L43" i="1"/>
  <c r="L45" i="1"/>
  <c r="L42" i="1"/>
  <c r="L46" i="1"/>
  <c r="L44" i="1"/>
  <c r="L47" i="1"/>
  <c r="L49" i="1"/>
  <c r="L51" i="1"/>
  <c r="L50" i="1"/>
  <c r="L52" i="1"/>
  <c r="L53" i="1"/>
  <c r="L55" i="1"/>
  <c r="L54" i="1"/>
  <c r="L48" i="1"/>
  <c r="L56" i="1"/>
  <c r="L57" i="1"/>
  <c r="L59" i="1"/>
  <c r="L60" i="1"/>
  <c r="L61" i="1"/>
  <c r="L62" i="1"/>
  <c r="L63" i="1"/>
  <c r="L64" i="1"/>
  <c r="L65" i="1"/>
  <c r="L67" i="1"/>
  <c r="L16" i="1"/>
  <c r="K17" i="1"/>
  <c r="K18" i="1"/>
  <c r="K19" i="1"/>
  <c r="K21" i="1"/>
  <c r="K22" i="1"/>
  <c r="K23" i="1"/>
  <c r="K20" i="1"/>
  <c r="K25" i="1"/>
  <c r="K24" i="1"/>
  <c r="K26" i="1"/>
  <c r="K27" i="1"/>
  <c r="K28" i="1"/>
  <c r="K29" i="1"/>
  <c r="K30" i="1"/>
  <c r="K34" i="1"/>
  <c r="K32" i="1"/>
  <c r="K33" i="1"/>
  <c r="K36" i="1"/>
  <c r="K37" i="1"/>
  <c r="K35" i="1"/>
  <c r="K40" i="1"/>
  <c r="K38" i="1"/>
  <c r="K39" i="1"/>
  <c r="K41" i="1"/>
  <c r="K43" i="1"/>
  <c r="K45" i="1"/>
  <c r="K42" i="1"/>
  <c r="K46" i="1"/>
  <c r="K44" i="1"/>
  <c r="K47" i="1"/>
  <c r="K49" i="1"/>
  <c r="K51" i="1"/>
  <c r="K50" i="1"/>
  <c r="K52" i="1"/>
  <c r="K53" i="1"/>
  <c r="K55" i="1"/>
  <c r="K54" i="1"/>
  <c r="K48" i="1"/>
  <c r="K56" i="1"/>
  <c r="K57" i="1"/>
  <c r="K59" i="1"/>
  <c r="K60" i="1"/>
  <c r="K61" i="1"/>
  <c r="K62" i="1"/>
  <c r="K63" i="1"/>
  <c r="K64" i="1"/>
  <c r="K65" i="1"/>
  <c r="K67" i="1"/>
  <c r="K16" i="1"/>
  <c r="J17" i="1"/>
  <c r="J18" i="1"/>
  <c r="J19" i="1"/>
  <c r="J21" i="1"/>
  <c r="J22" i="1"/>
  <c r="J23" i="1"/>
  <c r="J20" i="1"/>
  <c r="J25" i="1"/>
  <c r="J24" i="1"/>
  <c r="J26" i="1"/>
  <c r="J27" i="1"/>
  <c r="J28" i="1"/>
  <c r="J29" i="1"/>
  <c r="J30" i="1"/>
  <c r="J34" i="1"/>
  <c r="J32" i="1"/>
  <c r="J33" i="1"/>
  <c r="J36" i="1"/>
  <c r="J37" i="1"/>
  <c r="J35" i="1"/>
  <c r="J40" i="1"/>
  <c r="J38" i="1"/>
  <c r="J39" i="1"/>
  <c r="J41" i="1"/>
  <c r="J43" i="1"/>
  <c r="J45" i="1"/>
  <c r="J42" i="1"/>
  <c r="J46" i="1"/>
  <c r="J44" i="1"/>
  <c r="J47" i="1"/>
  <c r="J49" i="1"/>
  <c r="J51" i="1"/>
  <c r="J50" i="1"/>
  <c r="J52" i="1"/>
  <c r="J53" i="1"/>
  <c r="J55" i="1"/>
  <c r="J54" i="1"/>
  <c r="J48" i="1"/>
  <c r="J56" i="1"/>
  <c r="J57" i="1"/>
  <c r="J59" i="1"/>
  <c r="J60" i="1"/>
  <c r="J61" i="1"/>
  <c r="J62" i="1"/>
  <c r="J63" i="1"/>
  <c r="J64" i="1"/>
  <c r="J65" i="1"/>
  <c r="J67" i="1"/>
  <c r="J16" i="1"/>
  <c r="H17" i="1"/>
  <c r="H18" i="1"/>
  <c r="H19" i="1"/>
  <c r="H21" i="1"/>
  <c r="H22" i="1"/>
  <c r="H23" i="1"/>
  <c r="H20" i="1"/>
  <c r="H25" i="1"/>
  <c r="H24" i="1"/>
  <c r="H26" i="1"/>
  <c r="H27" i="1"/>
  <c r="H28" i="1"/>
  <c r="H29" i="1"/>
  <c r="H30" i="1"/>
  <c r="H34" i="1"/>
  <c r="H32" i="1"/>
  <c r="H33" i="1"/>
  <c r="H36" i="1"/>
  <c r="H37" i="1"/>
  <c r="H35" i="1"/>
  <c r="H40" i="1"/>
  <c r="H38" i="1"/>
  <c r="H39" i="1"/>
  <c r="H41" i="1"/>
  <c r="H43" i="1"/>
  <c r="H45" i="1"/>
  <c r="H42" i="1"/>
  <c r="H46" i="1"/>
  <c r="H44" i="1"/>
  <c r="H47" i="1"/>
  <c r="H49" i="1"/>
  <c r="H51" i="1"/>
  <c r="H50" i="1"/>
  <c r="H52" i="1"/>
  <c r="H53" i="1"/>
  <c r="H55" i="1"/>
  <c r="H54" i="1"/>
  <c r="H48" i="1"/>
  <c r="H56" i="1"/>
  <c r="H57" i="1"/>
  <c r="H59" i="1"/>
  <c r="H60" i="1"/>
  <c r="H61" i="1"/>
  <c r="H62" i="1"/>
  <c r="H63" i="1"/>
  <c r="H64" i="1"/>
  <c r="H65" i="1"/>
  <c r="H67" i="1"/>
  <c r="H16" i="1"/>
  <c r="G17" i="1"/>
  <c r="G18" i="1"/>
  <c r="G19" i="1"/>
  <c r="G21" i="1"/>
  <c r="G22" i="1"/>
  <c r="G23" i="1"/>
  <c r="G20" i="1"/>
  <c r="G25" i="1"/>
  <c r="G24" i="1"/>
  <c r="G26" i="1"/>
  <c r="G27" i="1"/>
  <c r="G28" i="1"/>
  <c r="G29" i="1"/>
  <c r="G30" i="1"/>
  <c r="G34" i="1"/>
  <c r="G32" i="1"/>
  <c r="G33" i="1"/>
  <c r="G36" i="1"/>
  <c r="G37" i="1"/>
  <c r="G35" i="1"/>
  <c r="G40" i="1"/>
  <c r="G38" i="1"/>
  <c r="G39" i="1"/>
  <c r="G41" i="1"/>
  <c r="G43" i="1"/>
  <c r="G45" i="1"/>
  <c r="G42" i="1"/>
  <c r="G46" i="1"/>
  <c r="G44" i="1"/>
  <c r="G47" i="1"/>
  <c r="G49" i="1"/>
  <c r="G51" i="1"/>
  <c r="G50" i="1"/>
  <c r="G52" i="1"/>
  <c r="G53" i="1"/>
  <c r="G55" i="1"/>
  <c r="G54" i="1"/>
  <c r="G48" i="1"/>
  <c r="G56" i="1"/>
  <c r="G57" i="1"/>
  <c r="G59" i="1"/>
  <c r="G60" i="1"/>
  <c r="G61" i="1"/>
  <c r="G62" i="1"/>
  <c r="G63" i="1"/>
  <c r="G64" i="1"/>
  <c r="G65" i="1"/>
  <c r="G67" i="1"/>
  <c r="G16" i="1"/>
  <c r="I24" i="1" l="1"/>
  <c r="I22" i="1"/>
  <c r="I17" i="1"/>
  <c r="I34" i="1"/>
  <c r="I18" i="1"/>
  <c r="I21" i="1"/>
  <c r="I64" i="1"/>
  <c r="I42" i="1"/>
  <c r="I16" i="1"/>
  <c r="I30" i="1"/>
  <c r="I32" i="1"/>
  <c r="I44" i="1"/>
  <c r="I33" i="1"/>
  <c r="I26" i="1"/>
  <c r="I37" i="1"/>
  <c r="I49" i="1"/>
  <c r="I39" i="1"/>
  <c r="I46" i="1"/>
  <c r="I59" i="1"/>
  <c r="I65" i="1"/>
  <c r="I36" i="1"/>
  <c r="I43" i="1"/>
  <c r="I35" i="1"/>
  <c r="I63" i="1"/>
  <c r="I29" i="1"/>
  <c r="I38" i="1"/>
  <c r="I28" i="1"/>
  <c r="I61" i="1"/>
  <c r="I62" i="1"/>
  <c r="I53" i="1"/>
  <c r="I56" i="1"/>
  <c r="I47" i="1"/>
  <c r="I54" i="1"/>
  <c r="I50" i="1"/>
  <c r="I20" i="1"/>
  <c r="I55" i="1"/>
  <c r="I48" i="1"/>
  <c r="I25" i="1"/>
  <c r="I51" i="1"/>
  <c r="I40" i="1"/>
  <c r="I23" i="1"/>
  <c r="I60" i="1"/>
  <c r="I52" i="1"/>
  <c r="I41" i="1"/>
  <c r="I57" i="1"/>
  <c r="I19" i="1"/>
  <c r="F68" i="1" l="1"/>
  <c r="E68" i="1"/>
  <c r="D68" i="1"/>
  <c r="I68" i="1" l="1"/>
  <c r="I71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M38" i="1" l="1"/>
  <c r="M58" i="1"/>
  <c r="M31" i="1"/>
  <c r="M57" i="1"/>
  <c r="M52" i="1"/>
  <c r="M63" i="1"/>
  <c r="M65" i="1"/>
  <c r="M71" i="1"/>
  <c r="M27" i="1"/>
  <c r="M56" i="1"/>
  <c r="M53" i="1"/>
  <c r="M33" i="1"/>
  <c r="M42" i="1"/>
  <c r="M48" i="1"/>
  <c r="M36" i="1"/>
  <c r="M54" i="1"/>
  <c r="M41" i="1"/>
  <c r="M23" i="1"/>
  <c r="M19" i="1"/>
  <c r="M24" i="1"/>
  <c r="M34" i="1"/>
  <c r="M30" i="1"/>
  <c r="M47" i="1"/>
  <c r="M20" i="1"/>
  <c r="M61" i="1"/>
  <c r="M44" i="1"/>
  <c r="M45" i="1"/>
  <c r="M43" i="1"/>
  <c r="M18" i="1"/>
  <c r="M21" i="1"/>
  <c r="M28" i="1"/>
  <c r="M26" i="1"/>
  <c r="M51" i="1"/>
  <c r="M55" i="1"/>
  <c r="M62" i="1"/>
  <c r="M29" i="1"/>
  <c r="M40" i="1"/>
  <c r="M17" i="1"/>
  <c r="M22" i="1"/>
  <c r="M60" i="1"/>
  <c r="M25" i="1"/>
  <c r="M50" i="1"/>
  <c r="M39" i="1"/>
  <c r="M37" i="1"/>
  <c r="M59" i="1"/>
  <c r="M16" i="1"/>
  <c r="M35" i="1"/>
  <c r="M32" i="1"/>
  <c r="M49" i="1"/>
  <c r="M46" i="1"/>
</calcChain>
</file>

<file path=xl/sharedStrings.xml><?xml version="1.0" encoding="utf-8"?>
<sst xmlns="http://schemas.openxmlformats.org/spreadsheetml/2006/main" count="216" uniqueCount="125">
  <si>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</si>
  <si>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</si>
  <si>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</si>
  <si>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</si>
  <si>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</si>
  <si>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</si>
  <si>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</si>
  <si>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</si>
  <si>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</si>
  <si>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</si>
  <si>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</si>
  <si>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</si>
  <si>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</si>
  <si>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</si>
  <si>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</si>
  <si>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</si>
  <si>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</si>
  <si>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</si>
  <si>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</si>
  <si>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</si>
  <si>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</si>
  <si>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</si>
  <si>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</si>
  <si>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</si>
  <si>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</si>
  <si>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</si>
  <si>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</si>
  <si>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</si>
  <si>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</si>
  <si>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</si>
  <si>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</si>
  <si>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</si>
  <si>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</si>
  <si>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</si>
  <si>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</si>
  <si>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</si>
  <si>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</si>
  <si>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</si>
  <si>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</si>
  <si>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</si>
  <si>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</si>
  <si>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</si>
  <si>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</si>
  <si>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</si>
  <si>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</si>
  <si>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</si>
  <si>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</si>
  <si>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</si>
  <si>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</si>
  <si>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</si>
  <si>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</si>
  <si>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</si>
  <si>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</si>
  <si>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</si>
  <si>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</si>
  <si>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</si>
  <si>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</si>
  <si>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</si>
  <si>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</si>
  <si>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</si>
  <si>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</si>
  <si>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</si>
  <si>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</si>
  <si>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</si>
  <si>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</si>
  <si>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</si>
  <si>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</si>
  <si>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</si>
  <si>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</si>
  <si>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</si>
  <si>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</si>
  <si>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</si>
  <si>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INVESCORE CAPITAL</t>
  </si>
  <si>
    <t>APEX CAPITAL</t>
  </si>
  <si>
    <t>GAULI</t>
  </si>
  <si>
    <t>TULGAT CHANDMANI BAYAN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</si>
  <si>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</si>
  <si>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</si>
  <si>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</si>
  <si>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</si>
  <si>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</si>
  <si>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</si>
  <si>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</si>
  <si>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</si>
  <si>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</si>
  <si>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</si>
  <si>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</si>
  <si>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</si>
  <si>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</si>
  <si>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</si>
  <si>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</si>
  <si>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</si>
  <si>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</si>
  <si>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</si>
  <si>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</si>
  <si>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</si>
  <si>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</si>
  <si>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</si>
  <si>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</si>
  <si>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SG CAPITAL</t>
  </si>
  <si>
    <t>Equity / Investment fund</t>
  </si>
  <si>
    <t>STOK</t>
  </si>
  <si>
    <t>STOCKLAB SECURITIES</t>
  </si>
  <si>
    <t xml:space="preserve"> </t>
  </si>
  <si>
    <t>BKOC</t>
  </si>
  <si>
    <t>TDB SECURITIES</t>
  </si>
  <si>
    <t>ULZII&amp;CO CAPITAL</t>
  </si>
  <si>
    <t>DH CAPITAL</t>
  </si>
  <si>
    <t>TAVAN BOGD CAPITAL</t>
  </si>
  <si>
    <t>MANDAL CAPITAL MARKETS</t>
  </si>
  <si>
    <t>MAZAALAI CAPITAL PARTNERS</t>
  </si>
  <si>
    <t>SG INVESTMENT AND SECURITIES</t>
  </si>
  <si>
    <t>NETSEC</t>
  </si>
  <si>
    <t xml:space="preserve"> UNET</t>
  </si>
  <si>
    <t>UNET SECURITIES</t>
  </si>
  <si>
    <t xml:space="preserve"> DCF</t>
  </si>
  <si>
    <t>MOHU</t>
  </si>
  <si>
    <t>MONGOL KHUVITSAA</t>
  </si>
  <si>
    <t>Trading value in 2025</t>
  </si>
  <si>
    <t>IPO</t>
  </si>
  <si>
    <t>Government securities</t>
  </si>
  <si>
    <t>M SECURITIES</t>
  </si>
  <si>
    <t xml:space="preserve"> MSSC</t>
  </si>
  <si>
    <t>Trading value of May</t>
  </si>
  <si>
    <t>As of May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</si>
</sst>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0" fontId="5" fillId="3" borderId="12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STANDART INVESTMENT </c:v>
                  </c:pt>
                  <c:pt idx="6">
                    <c:v> ULZII&amp;CO CAPITAL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TENGER CAPITAL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UNET SECURITIES </c:v>
                  </c:pt>
                  <c:pt idx="16">
                    <c:v> BUMBAT-ALTAI </c:v>
                  </c:pt>
                  <c:pt idx="17">
                    <c:v> ARGAI BEST </c:v>
                  </c:pt>
                  <c:pt idx="18">
                    <c:v> MIRAE ASSET SECURITIES MONGOLIA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ALTAN KHOROMSOG </c:v>
                  </c:pt>
                  <c:pt idx="26">
                    <c:v> MONSEC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HUNNU EMPIRE </c:v>
                  </c:pt>
                  <c:pt idx="33">
                    <c:v> NETSEC </c:v>
                  </c:pt>
                  <c:pt idx="34">
                    <c:v> BULGAN BROKER </c:v>
                  </c:pt>
                  <c:pt idx="35">
                    <c:v> UNDURKHAAN INVEST </c:v>
                  </c:pt>
                  <c:pt idx="36">
                    <c:v> MAZAALAI CAPITAL PARTNERS </c:v>
                  </c:pt>
                  <c:pt idx="37">
                    <c:v> DOMIXSEC </c:v>
                  </c:pt>
                  <c:pt idx="38">
                    <c:v> NATIONAL SECURITIES </c:v>
                  </c:pt>
                  <c:pt idx="39">
                    <c:v> MERGEN SANAA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STIN</c:v>
                  </c:pt>
                  <c:pt idx="6">
                    <c:v>ARD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TNGR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 UNET</c:v>
                  </c:pt>
                  <c:pt idx="16">
                    <c:v>BUMB</c:v>
                  </c:pt>
                  <c:pt idx="17">
                    <c:v>ARGB</c:v>
                  </c:pt>
                  <c:pt idx="18">
                    <c:v>BZIN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ALTN</c:v>
                  </c:pt>
                  <c:pt idx="26">
                    <c:v>MSEC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HUN</c:v>
                  </c:pt>
                  <c:pt idx="33">
                    <c:v>ZRGD</c:v>
                  </c:pt>
                  <c:pt idx="34">
                    <c:v>BULG</c:v>
                  </c:pt>
                  <c:pt idx="35">
                    <c:v>UNDR</c:v>
                  </c:pt>
                  <c:pt idx="36">
                    <c:v>BLAC</c:v>
                  </c:pt>
                  <c:pt idx="37">
                    <c:v>DOMI</c:v>
                  </c:pt>
                  <c:pt idx="38">
                    <c:v>NSEC</c:v>
                  </c:pt>
                  <c:pt idx="39">
                    <c:v>MERG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Sheet1!$E$16:$E$67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8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4">
                  <c:v>0</c:v>
                </c:pt>
                <c:pt idx="28">
                  <c:v>0</c:v>
                </c:pt>
                <c:pt idx="30">
                  <c:v>0</c:v>
                </c:pt>
                <c:pt idx="38">
                  <c:v>0</c:v>
                </c:pt>
                <c:pt idx="43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7E2-A681-E361A807F3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STANDART INVESTMENT </c:v>
                  </c:pt>
                  <c:pt idx="6">
                    <c:v> ULZII&amp;CO CAPITAL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TENGER CAPITAL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UNET SECURITIES </c:v>
                  </c:pt>
                  <c:pt idx="16">
                    <c:v> BUMBAT-ALTAI </c:v>
                  </c:pt>
                  <c:pt idx="17">
                    <c:v> ARGAI BEST </c:v>
                  </c:pt>
                  <c:pt idx="18">
                    <c:v> MIRAE ASSET SECURITIES MONGOLIA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ALTAN KHOROMSOG </c:v>
                  </c:pt>
                  <c:pt idx="26">
                    <c:v> MONSEC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HUNNU EMPIRE </c:v>
                  </c:pt>
                  <c:pt idx="33">
                    <c:v> NETSEC </c:v>
                  </c:pt>
                  <c:pt idx="34">
                    <c:v> BULGAN BROKER </c:v>
                  </c:pt>
                  <c:pt idx="35">
                    <c:v> UNDURKHAAN INVEST </c:v>
                  </c:pt>
                  <c:pt idx="36">
                    <c:v> MAZAALAI CAPITAL PARTNERS </c:v>
                  </c:pt>
                  <c:pt idx="37">
                    <c:v> DOMIXSEC </c:v>
                  </c:pt>
                  <c:pt idx="38">
                    <c:v> NATIONAL SECURITIES </c:v>
                  </c:pt>
                  <c:pt idx="39">
                    <c:v> MERGEN SANAA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STIN</c:v>
                  </c:pt>
                  <c:pt idx="6">
                    <c:v>ARD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TNGR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 UNET</c:v>
                  </c:pt>
                  <c:pt idx="16">
                    <c:v>BUMB</c:v>
                  </c:pt>
                  <c:pt idx="17">
                    <c:v>ARGB</c:v>
                  </c:pt>
                  <c:pt idx="18">
                    <c:v>BZIN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ALTN</c:v>
                  </c:pt>
                  <c:pt idx="26">
                    <c:v>MSEC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HUN</c:v>
                  </c:pt>
                  <c:pt idx="33">
                    <c:v>ZRGD</c:v>
                  </c:pt>
                  <c:pt idx="34">
                    <c:v>BULG</c:v>
                  </c:pt>
                  <c:pt idx="35">
                    <c:v>UNDR</c:v>
                  </c:pt>
                  <c:pt idx="36">
                    <c:v>BLAC</c:v>
                  </c:pt>
                  <c:pt idx="37">
                    <c:v>DOMI</c:v>
                  </c:pt>
                  <c:pt idx="38">
                    <c:v>NSEC</c:v>
                  </c:pt>
                  <c:pt idx="39">
                    <c:v>MERG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Sheet1!$F$16:$F$67</c:f>
              <c:numCache>
                <c:formatCode>General</c:formatCode>
                <c:ptCount val="52"/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4">
                  <c:v>0</c:v>
                </c:pt>
                <c:pt idx="18">
                  <c:v>0</c:v>
                </c:pt>
                <c:pt idx="20">
                  <c:v>0</c:v>
                </c:pt>
                <c:pt idx="21">
                  <c:v>0</c:v>
                </c:pt>
                <c:pt idx="29">
                  <c:v>0</c:v>
                </c:pt>
                <c:pt idx="30">
                  <c:v>0</c:v>
                </c:pt>
                <c:pt idx="38">
                  <c:v>0</c:v>
                </c:pt>
                <c:pt idx="43">
                  <c:v>0</c:v>
                </c:pt>
                <c:pt idx="4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B-47E2-A681-E361A807F3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STANDART INVESTMENT </c:v>
                  </c:pt>
                  <c:pt idx="6">
                    <c:v> ULZII&amp;CO CAPITAL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TENGER CAPITAL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UNET SECURITIES </c:v>
                  </c:pt>
                  <c:pt idx="16">
                    <c:v> BUMBAT-ALTAI </c:v>
                  </c:pt>
                  <c:pt idx="17">
                    <c:v> ARGAI BEST </c:v>
                  </c:pt>
                  <c:pt idx="18">
                    <c:v> MIRAE ASSET SECURITIES MONGOLIA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ALTAN KHOROMSOG </c:v>
                  </c:pt>
                  <c:pt idx="26">
                    <c:v> MONSEC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HUNNU EMPIRE </c:v>
                  </c:pt>
                  <c:pt idx="33">
                    <c:v> NETSEC </c:v>
                  </c:pt>
                  <c:pt idx="34">
                    <c:v> BULGAN BROKER </c:v>
                  </c:pt>
                  <c:pt idx="35">
                    <c:v> UNDURKHAAN INVEST </c:v>
                  </c:pt>
                  <c:pt idx="36">
                    <c:v> MAZAALAI CAPITAL PARTNERS </c:v>
                  </c:pt>
                  <c:pt idx="37">
                    <c:v> DOMIXSEC </c:v>
                  </c:pt>
                  <c:pt idx="38">
                    <c:v> NATIONAL SECURITIES </c:v>
                  </c:pt>
                  <c:pt idx="39">
                    <c:v> MERGEN SANAA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STIN</c:v>
                  </c:pt>
                  <c:pt idx="6">
                    <c:v>ARD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TNGR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 UNET</c:v>
                  </c:pt>
                  <c:pt idx="16">
                    <c:v>BUMB</c:v>
                  </c:pt>
                  <c:pt idx="17">
                    <c:v>ARGB</c:v>
                  </c:pt>
                  <c:pt idx="18">
                    <c:v>BZIN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ALTN</c:v>
                  </c:pt>
                  <c:pt idx="26">
                    <c:v>MSEC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HUN</c:v>
                  </c:pt>
                  <c:pt idx="33">
                    <c:v>ZRGD</c:v>
                  </c:pt>
                  <c:pt idx="34">
                    <c:v>BULG</c:v>
                  </c:pt>
                  <c:pt idx="35">
                    <c:v>UNDR</c:v>
                  </c:pt>
                  <c:pt idx="36">
                    <c:v>BLAC</c:v>
                  </c:pt>
                  <c:pt idx="37">
                    <c:v>DOMI</c:v>
                  </c:pt>
                  <c:pt idx="38">
                    <c:v>NSEC</c:v>
                  </c:pt>
                  <c:pt idx="39">
                    <c:v>MERG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Sheet1!$H$16:$H$67</c:f>
              <c:numCache>
                <c:formatCode>_(* #,##0.00_);_(* \(#,##0.00\);_(* "-"??_);_(@_)</c:formatCode>
                <c:ptCount val="52"/>
                <c:pt idx="0">
                  <c:v>1252241163.1600001</c:v>
                </c:pt>
                <c:pt idx="1">
                  <c:v>14406707442.059999</c:v>
                </c:pt>
                <c:pt idx="2">
                  <c:v>12194438548.970001</c:v>
                </c:pt>
                <c:pt idx="3">
                  <c:v>5818005219.3699999</c:v>
                </c:pt>
                <c:pt idx="4">
                  <c:v>8601027893.8299999</c:v>
                </c:pt>
                <c:pt idx="5">
                  <c:v>124528312.84</c:v>
                </c:pt>
                <c:pt idx="6">
                  <c:v>904062553.75999999</c:v>
                </c:pt>
                <c:pt idx="7">
                  <c:v>2266162594.6300001</c:v>
                </c:pt>
                <c:pt idx="8">
                  <c:v>4774637929.8199997</c:v>
                </c:pt>
                <c:pt idx="9">
                  <c:v>10382957.83</c:v>
                </c:pt>
                <c:pt idx="10">
                  <c:v>1479938365.0599999</c:v>
                </c:pt>
                <c:pt idx="11">
                  <c:v>360115849.04999995</c:v>
                </c:pt>
                <c:pt idx="12">
                  <c:v>490915580</c:v>
                </c:pt>
                <c:pt idx="13">
                  <c:v>60186541</c:v>
                </c:pt>
                <c:pt idx="14">
                  <c:v>546476334.18000007</c:v>
                </c:pt>
                <c:pt idx="15">
                  <c:v>9674908.5800000001</c:v>
                </c:pt>
                <c:pt idx="16">
                  <c:v>670042046.49000001</c:v>
                </c:pt>
                <c:pt idx="17">
                  <c:v>548866521.09000003</c:v>
                </c:pt>
                <c:pt idx="18">
                  <c:v>79471264.290000007</c:v>
                </c:pt>
                <c:pt idx="19">
                  <c:v>148043145</c:v>
                </c:pt>
                <c:pt idx="20">
                  <c:v>288925145.44</c:v>
                </c:pt>
                <c:pt idx="21">
                  <c:v>142914311.99000001</c:v>
                </c:pt>
                <c:pt idx="22">
                  <c:v>129402988.72999999</c:v>
                </c:pt>
                <c:pt idx="23">
                  <c:v>134163287.64</c:v>
                </c:pt>
                <c:pt idx="24">
                  <c:v>27736854.199999999</c:v>
                </c:pt>
                <c:pt idx="25">
                  <c:v>50576923.120000005</c:v>
                </c:pt>
                <c:pt idx="26">
                  <c:v>138617229</c:v>
                </c:pt>
                <c:pt idx="27">
                  <c:v>57900177.219999999</c:v>
                </c:pt>
                <c:pt idx="28">
                  <c:v>72875408.420000002</c:v>
                </c:pt>
                <c:pt idx="29">
                  <c:v>40498855.409999996</c:v>
                </c:pt>
                <c:pt idx="30">
                  <c:v>2450609.46</c:v>
                </c:pt>
                <c:pt idx="31">
                  <c:v>17896066</c:v>
                </c:pt>
                <c:pt idx="32">
                  <c:v>98857398</c:v>
                </c:pt>
                <c:pt idx="33">
                  <c:v>25651730.030000001</c:v>
                </c:pt>
                <c:pt idx="34">
                  <c:v>24609515.620000001</c:v>
                </c:pt>
                <c:pt idx="35">
                  <c:v>7178805.0899999999</c:v>
                </c:pt>
                <c:pt idx="36">
                  <c:v>7490768</c:v>
                </c:pt>
                <c:pt idx="37">
                  <c:v>8340294.5800000001</c:v>
                </c:pt>
                <c:pt idx="38">
                  <c:v>15142079</c:v>
                </c:pt>
                <c:pt idx="39">
                  <c:v>9885279</c:v>
                </c:pt>
                <c:pt idx="40">
                  <c:v>428820</c:v>
                </c:pt>
                <c:pt idx="41">
                  <c:v>941850</c:v>
                </c:pt>
                <c:pt idx="42">
                  <c:v>199387.94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8470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B-47E2-A681-E361A807F34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STANDART INVESTMENT </c:v>
                  </c:pt>
                  <c:pt idx="6">
                    <c:v> ULZII&amp;CO CAPITAL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TENGER CAPITAL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UNET SECURITIES </c:v>
                  </c:pt>
                  <c:pt idx="16">
                    <c:v> BUMBAT-ALTAI </c:v>
                  </c:pt>
                  <c:pt idx="17">
                    <c:v> ARGAI BEST </c:v>
                  </c:pt>
                  <c:pt idx="18">
                    <c:v> MIRAE ASSET SECURITIES MONGOLIA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ALTAN KHOROMSOG </c:v>
                  </c:pt>
                  <c:pt idx="26">
                    <c:v> MONSEC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HUNNU EMPIRE </c:v>
                  </c:pt>
                  <c:pt idx="33">
                    <c:v> NETSEC </c:v>
                  </c:pt>
                  <c:pt idx="34">
                    <c:v> BULGAN BROKER </c:v>
                  </c:pt>
                  <c:pt idx="35">
                    <c:v> UNDURKHAAN INVEST </c:v>
                  </c:pt>
                  <c:pt idx="36">
                    <c:v> MAZAALAI CAPITAL PARTNERS </c:v>
                  </c:pt>
                  <c:pt idx="37">
                    <c:v> DOMIXSEC </c:v>
                  </c:pt>
                  <c:pt idx="38">
                    <c:v> NATIONAL SECURITIES </c:v>
                  </c:pt>
                  <c:pt idx="39">
                    <c:v> MERGEN SANAA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STIN</c:v>
                  </c:pt>
                  <c:pt idx="6">
                    <c:v>ARD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TNGR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 UNET</c:v>
                  </c:pt>
                  <c:pt idx="16">
                    <c:v>BUMB</c:v>
                  </c:pt>
                  <c:pt idx="17">
                    <c:v>ARGB</c:v>
                  </c:pt>
                  <c:pt idx="18">
                    <c:v>BZIN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ALTN</c:v>
                  </c:pt>
                  <c:pt idx="26">
                    <c:v>MSEC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HUN</c:v>
                  </c:pt>
                  <c:pt idx="33">
                    <c:v>ZRGD</c:v>
                  </c:pt>
                  <c:pt idx="34">
                    <c:v>BULG</c:v>
                  </c:pt>
                  <c:pt idx="35">
                    <c:v>UNDR</c:v>
                  </c:pt>
                  <c:pt idx="36">
                    <c:v>BLAC</c:v>
                  </c:pt>
                  <c:pt idx="37">
                    <c:v>DOMI</c:v>
                  </c:pt>
                  <c:pt idx="38">
                    <c:v>NSEC</c:v>
                  </c:pt>
                  <c:pt idx="39">
                    <c:v>MERG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Sheet1!$I$16:$I$67</c:f>
              <c:numCache>
                <c:formatCode>_(* #,##0.00_);_(* \(#,##0.00\);_(* "-"??_);_(@_)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B-47E2-A681-E361A807F34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STANDART INVESTMENT </c:v>
                  </c:pt>
                  <c:pt idx="6">
                    <c:v> ULZII&amp;CO CAPITAL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TENGER CAPITAL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UNET SECURITIES </c:v>
                  </c:pt>
                  <c:pt idx="16">
                    <c:v> BUMBAT-ALTAI </c:v>
                  </c:pt>
                  <c:pt idx="17">
                    <c:v> ARGAI BEST </c:v>
                  </c:pt>
                  <c:pt idx="18">
                    <c:v> MIRAE ASSET SECURITIES MONGOLIA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ALTAN KHOROMSOG </c:v>
                  </c:pt>
                  <c:pt idx="26">
                    <c:v> MONSEC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HUNNU EMPIRE </c:v>
                  </c:pt>
                  <c:pt idx="33">
                    <c:v> NETSEC </c:v>
                  </c:pt>
                  <c:pt idx="34">
                    <c:v> BULGAN BROKER </c:v>
                  </c:pt>
                  <c:pt idx="35">
                    <c:v> UNDURKHAAN INVEST </c:v>
                  </c:pt>
                  <c:pt idx="36">
                    <c:v> MAZAALAI CAPITAL PARTNERS </c:v>
                  </c:pt>
                  <c:pt idx="37">
                    <c:v> DOMIXSEC </c:v>
                  </c:pt>
                  <c:pt idx="38">
                    <c:v> NATIONAL SECURITIES </c:v>
                  </c:pt>
                  <c:pt idx="39">
                    <c:v> MERGEN SANAA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STIN</c:v>
                  </c:pt>
                  <c:pt idx="6">
                    <c:v>ARD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TNGR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 UNET</c:v>
                  </c:pt>
                  <c:pt idx="16">
                    <c:v>BUMB</c:v>
                  </c:pt>
                  <c:pt idx="17">
                    <c:v>ARGB</c:v>
                  </c:pt>
                  <c:pt idx="18">
                    <c:v>BZIN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ALTN</c:v>
                  </c:pt>
                  <c:pt idx="26">
                    <c:v>MSEC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HUN</c:v>
                  </c:pt>
                  <c:pt idx="33">
                    <c:v>ZRGD</c:v>
                  </c:pt>
                  <c:pt idx="34">
                    <c:v>BULG</c:v>
                  </c:pt>
                  <c:pt idx="35">
                    <c:v>UNDR</c:v>
                  </c:pt>
                  <c:pt idx="36">
                    <c:v>BLAC</c:v>
                  </c:pt>
                  <c:pt idx="37">
                    <c:v>DOMI</c:v>
                  </c:pt>
                  <c:pt idx="38">
                    <c:v>NSEC</c:v>
                  </c:pt>
                  <c:pt idx="39">
                    <c:v>MERG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Sheet1!$J$16:$J$67</c:f>
              <c:numCache>
                <c:formatCode>_(* #,##0.00_);_(* \(#,##0.00\);_(* "-"??_);_(@_)</c:formatCode>
                <c:ptCount val="52"/>
                <c:pt idx="0">
                  <c:v>7229311153</c:v>
                </c:pt>
                <c:pt idx="1">
                  <c:v>14562150210</c:v>
                </c:pt>
                <c:pt idx="2">
                  <c:v>5392074850</c:v>
                </c:pt>
                <c:pt idx="3">
                  <c:v>6800000</c:v>
                </c:pt>
                <c:pt idx="4">
                  <c:v>30201500</c:v>
                </c:pt>
                <c:pt idx="5">
                  <c:v>748775000</c:v>
                </c:pt>
                <c:pt idx="6">
                  <c:v>62897000</c:v>
                </c:pt>
                <c:pt idx="7">
                  <c:v>26400000</c:v>
                </c:pt>
                <c:pt idx="8">
                  <c:v>2800000</c:v>
                </c:pt>
                <c:pt idx="9">
                  <c:v>0</c:v>
                </c:pt>
                <c:pt idx="10">
                  <c:v>2994600000</c:v>
                </c:pt>
                <c:pt idx="11">
                  <c:v>2143753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783684000</c:v>
                </c:pt>
                <c:pt idx="16">
                  <c:v>0</c:v>
                </c:pt>
                <c:pt idx="17">
                  <c:v>65200000</c:v>
                </c:pt>
                <c:pt idx="18">
                  <c:v>0</c:v>
                </c:pt>
                <c:pt idx="19">
                  <c:v>0</c:v>
                </c:pt>
                <c:pt idx="20">
                  <c:v>3572830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B-47E2-A681-E361A807F34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STANDART INVESTMENT </c:v>
                  </c:pt>
                  <c:pt idx="6">
                    <c:v> ULZII&amp;CO CAPITAL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TENGER CAPITAL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UNET SECURITIES </c:v>
                  </c:pt>
                  <c:pt idx="16">
                    <c:v> BUMBAT-ALTAI </c:v>
                  </c:pt>
                  <c:pt idx="17">
                    <c:v> ARGAI BEST </c:v>
                  </c:pt>
                  <c:pt idx="18">
                    <c:v> MIRAE ASSET SECURITIES MONGOLIA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ALTAN KHOROMSOG </c:v>
                  </c:pt>
                  <c:pt idx="26">
                    <c:v> MONSEC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HUNNU EMPIRE </c:v>
                  </c:pt>
                  <c:pt idx="33">
                    <c:v> NETSEC </c:v>
                  </c:pt>
                  <c:pt idx="34">
                    <c:v> BULGAN BROKER </c:v>
                  </c:pt>
                  <c:pt idx="35">
                    <c:v> UNDURKHAAN INVEST </c:v>
                  </c:pt>
                  <c:pt idx="36">
                    <c:v> MAZAALAI CAPITAL PARTNERS </c:v>
                  </c:pt>
                  <c:pt idx="37">
                    <c:v> DOMIXSEC </c:v>
                  </c:pt>
                  <c:pt idx="38">
                    <c:v> NATIONAL SECURITIES </c:v>
                  </c:pt>
                  <c:pt idx="39">
                    <c:v> MERGEN SANAA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STIN</c:v>
                  </c:pt>
                  <c:pt idx="6">
                    <c:v>ARD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TNGR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 UNET</c:v>
                  </c:pt>
                  <c:pt idx="16">
                    <c:v>BUMB</c:v>
                  </c:pt>
                  <c:pt idx="17">
                    <c:v>ARGB</c:v>
                  </c:pt>
                  <c:pt idx="18">
                    <c:v>BZIN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ALTN</c:v>
                  </c:pt>
                  <c:pt idx="26">
                    <c:v>MSEC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HUN</c:v>
                  </c:pt>
                  <c:pt idx="33">
                    <c:v>ZRGD</c:v>
                  </c:pt>
                  <c:pt idx="34">
                    <c:v>BULG</c:v>
                  </c:pt>
                  <c:pt idx="35">
                    <c:v>UNDR</c:v>
                  </c:pt>
                  <c:pt idx="36">
                    <c:v>BLAC</c:v>
                  </c:pt>
                  <c:pt idx="37">
                    <c:v>DOMI</c:v>
                  </c:pt>
                  <c:pt idx="38">
                    <c:v>NSEC</c:v>
                  </c:pt>
                  <c:pt idx="39">
                    <c:v>MERG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B-47E2-A681-E361A807F34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STANDART INVESTMENT </c:v>
                  </c:pt>
                  <c:pt idx="6">
                    <c:v> ULZII&amp;CO CAPITAL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TENGER CAPITAL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UNET SECURITIES </c:v>
                  </c:pt>
                  <c:pt idx="16">
                    <c:v> BUMBAT-ALTAI </c:v>
                  </c:pt>
                  <c:pt idx="17">
                    <c:v> ARGAI BEST </c:v>
                  </c:pt>
                  <c:pt idx="18">
                    <c:v> MIRAE ASSET SECURITIES MONGOLIA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ALTAN KHOROMSOG </c:v>
                  </c:pt>
                  <c:pt idx="26">
                    <c:v> MONSEC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HUNNU EMPIRE </c:v>
                  </c:pt>
                  <c:pt idx="33">
                    <c:v> NETSEC </c:v>
                  </c:pt>
                  <c:pt idx="34">
                    <c:v> BULGAN BROKER </c:v>
                  </c:pt>
                  <c:pt idx="35">
                    <c:v> UNDURKHAAN INVEST </c:v>
                  </c:pt>
                  <c:pt idx="36">
                    <c:v> MAZAALAI CAPITAL PARTNERS </c:v>
                  </c:pt>
                  <c:pt idx="37">
                    <c:v> DOMIXSEC </c:v>
                  </c:pt>
                  <c:pt idx="38">
                    <c:v> NATIONAL SECURITIES </c:v>
                  </c:pt>
                  <c:pt idx="39">
                    <c:v> MERGEN SANAA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STIN</c:v>
                  </c:pt>
                  <c:pt idx="6">
                    <c:v>ARD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TNGR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 UNET</c:v>
                  </c:pt>
                  <c:pt idx="16">
                    <c:v>BUMB</c:v>
                  </c:pt>
                  <c:pt idx="17">
                    <c:v>ARGB</c:v>
                  </c:pt>
                  <c:pt idx="18">
                    <c:v>BZIN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ALTN</c:v>
                  </c:pt>
                  <c:pt idx="26">
                    <c:v>MSEC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HUN</c:v>
                  </c:pt>
                  <c:pt idx="33">
                    <c:v>ZRGD</c:v>
                  </c:pt>
                  <c:pt idx="34">
                    <c:v>BULG</c:v>
                  </c:pt>
                  <c:pt idx="35">
                    <c:v>UNDR</c:v>
                  </c:pt>
                  <c:pt idx="36">
                    <c:v>BLAC</c:v>
                  </c:pt>
                  <c:pt idx="37">
                    <c:v>DOMI</c:v>
                  </c:pt>
                  <c:pt idx="38">
                    <c:v>NSEC</c:v>
                  </c:pt>
                  <c:pt idx="39">
                    <c:v>MERG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B-47E2-A681-E361A807F34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STANDART INVESTMENT </c:v>
                  </c:pt>
                  <c:pt idx="6">
                    <c:v> ULZII&amp;CO CAPITAL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TENGER CAPITAL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UNET SECURITIES </c:v>
                  </c:pt>
                  <c:pt idx="16">
                    <c:v> BUMBAT-ALTAI </c:v>
                  </c:pt>
                  <c:pt idx="17">
                    <c:v> ARGAI BEST </c:v>
                  </c:pt>
                  <c:pt idx="18">
                    <c:v> MIRAE ASSET SECURITIES MONGOLIA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ALTAN KHOROMSOG </c:v>
                  </c:pt>
                  <c:pt idx="26">
                    <c:v> MONSEC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HUNNU EMPIRE </c:v>
                  </c:pt>
                  <c:pt idx="33">
                    <c:v> NETSEC </c:v>
                  </c:pt>
                  <c:pt idx="34">
                    <c:v> BULGAN BROKER </c:v>
                  </c:pt>
                  <c:pt idx="35">
                    <c:v> UNDURKHAAN INVEST </c:v>
                  </c:pt>
                  <c:pt idx="36">
                    <c:v> MAZAALAI CAPITAL PARTNERS </c:v>
                  </c:pt>
                  <c:pt idx="37">
                    <c:v> DOMIXSEC </c:v>
                  </c:pt>
                  <c:pt idx="38">
                    <c:v> NATIONAL SECURITIES </c:v>
                  </c:pt>
                  <c:pt idx="39">
                    <c:v> MERGEN SANAA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STIN</c:v>
                  </c:pt>
                  <c:pt idx="6">
                    <c:v>ARD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TNGR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 UNET</c:v>
                  </c:pt>
                  <c:pt idx="16">
                    <c:v>BUMB</c:v>
                  </c:pt>
                  <c:pt idx="17">
                    <c:v>ARGB</c:v>
                  </c:pt>
                  <c:pt idx="18">
                    <c:v>BZIN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ALTN</c:v>
                  </c:pt>
                  <c:pt idx="26">
                    <c:v>MSEC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HUN</c:v>
                  </c:pt>
                  <c:pt idx="33">
                    <c:v>ZRGD</c:v>
                  </c:pt>
                  <c:pt idx="34">
                    <c:v>BULG</c:v>
                  </c:pt>
                  <c:pt idx="35">
                    <c:v>UNDR</c:v>
                  </c:pt>
                  <c:pt idx="36">
                    <c:v>BLAC</c:v>
                  </c:pt>
                  <c:pt idx="37">
                    <c:v>DOMI</c:v>
                  </c:pt>
                  <c:pt idx="38">
                    <c:v>NSEC</c:v>
                  </c:pt>
                  <c:pt idx="39">
                    <c:v>MERG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B-47E2-A681-E361A807F34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STANDART INVESTMENT </c:v>
                  </c:pt>
                  <c:pt idx="6">
                    <c:v> ULZII&amp;CO CAPITAL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TENGER CAPITAL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UNET SECURITIES </c:v>
                  </c:pt>
                  <c:pt idx="16">
                    <c:v> BUMBAT-ALTAI </c:v>
                  </c:pt>
                  <c:pt idx="17">
                    <c:v> ARGAI BEST </c:v>
                  </c:pt>
                  <c:pt idx="18">
                    <c:v> MIRAE ASSET SECURITIES MONGOLIA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ALTAN KHOROMSOG </c:v>
                  </c:pt>
                  <c:pt idx="26">
                    <c:v> MONSEC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HUNNU EMPIRE </c:v>
                  </c:pt>
                  <c:pt idx="33">
                    <c:v> NETSEC </c:v>
                  </c:pt>
                  <c:pt idx="34">
                    <c:v> BULGAN BROKER </c:v>
                  </c:pt>
                  <c:pt idx="35">
                    <c:v> UNDURKHAAN INVEST </c:v>
                  </c:pt>
                  <c:pt idx="36">
                    <c:v> MAZAALAI CAPITAL PARTNERS </c:v>
                  </c:pt>
                  <c:pt idx="37">
                    <c:v> DOMIXSEC </c:v>
                  </c:pt>
                  <c:pt idx="38">
                    <c:v> NATIONAL SECURITIES </c:v>
                  </c:pt>
                  <c:pt idx="39">
                    <c:v> MERGEN SANAA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STIN</c:v>
                  </c:pt>
                  <c:pt idx="6">
                    <c:v>ARD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TNGR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 UNET</c:v>
                  </c:pt>
                  <c:pt idx="16">
                    <c:v>BUMB</c:v>
                  </c:pt>
                  <c:pt idx="17">
                    <c:v>ARGB</c:v>
                  </c:pt>
                  <c:pt idx="18">
                    <c:v>BZIN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ALTN</c:v>
                  </c:pt>
                  <c:pt idx="26">
                    <c:v>MSEC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HUN</c:v>
                  </c:pt>
                  <c:pt idx="33">
                    <c:v>ZRGD</c:v>
                  </c:pt>
                  <c:pt idx="34">
                    <c:v>BULG</c:v>
                  </c:pt>
                  <c:pt idx="35">
                    <c:v>UNDR</c:v>
                  </c:pt>
                  <c:pt idx="36">
                    <c:v>BLAC</c:v>
                  </c:pt>
                  <c:pt idx="37">
                    <c:v>DOMI</c:v>
                  </c:pt>
                  <c:pt idx="38">
                    <c:v>NSEC</c:v>
                  </c:pt>
                  <c:pt idx="39">
                    <c:v>MERG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Sheet1!$K$16:$K$67</c:f>
              <c:numCache>
                <c:formatCode>_(* #,##0.00_);_(* \(#,##0.00\);_(* "-"??_);_(@_)</c:formatCode>
                <c:ptCount val="52"/>
                <c:pt idx="0">
                  <c:v>10524579448.73</c:v>
                </c:pt>
                <c:pt idx="1">
                  <c:v>28968857652.060001</c:v>
                </c:pt>
                <c:pt idx="2">
                  <c:v>22443477419.630001</c:v>
                </c:pt>
                <c:pt idx="3">
                  <c:v>10561103196.76</c:v>
                </c:pt>
                <c:pt idx="4">
                  <c:v>13495741018.83</c:v>
                </c:pt>
                <c:pt idx="5">
                  <c:v>873972440.46000004</c:v>
                </c:pt>
                <c:pt idx="6">
                  <c:v>966959553.75999999</c:v>
                </c:pt>
                <c:pt idx="7">
                  <c:v>2292562594.6300001</c:v>
                </c:pt>
                <c:pt idx="8">
                  <c:v>4777437929.8199997</c:v>
                </c:pt>
                <c:pt idx="9">
                  <c:v>10382957.83</c:v>
                </c:pt>
                <c:pt idx="10">
                  <c:v>4474538365.0600004</c:v>
                </c:pt>
                <c:pt idx="11">
                  <c:v>2847099058.2799997</c:v>
                </c:pt>
                <c:pt idx="12">
                  <c:v>490915580</c:v>
                </c:pt>
                <c:pt idx="13">
                  <c:v>60186541</c:v>
                </c:pt>
                <c:pt idx="14">
                  <c:v>546476334.18000007</c:v>
                </c:pt>
                <c:pt idx="15">
                  <c:v>793358908.58000004</c:v>
                </c:pt>
                <c:pt idx="16">
                  <c:v>670042046.49000001</c:v>
                </c:pt>
                <c:pt idx="17">
                  <c:v>614066521.09000003</c:v>
                </c:pt>
                <c:pt idx="18">
                  <c:v>79471264.290000007</c:v>
                </c:pt>
                <c:pt idx="19">
                  <c:v>513094265</c:v>
                </c:pt>
                <c:pt idx="20">
                  <c:v>292497975.44</c:v>
                </c:pt>
                <c:pt idx="21">
                  <c:v>142914311.99000001</c:v>
                </c:pt>
                <c:pt idx="22">
                  <c:v>132251550.50999999</c:v>
                </c:pt>
                <c:pt idx="23">
                  <c:v>134163287.64</c:v>
                </c:pt>
                <c:pt idx="24">
                  <c:v>27736854.199999999</c:v>
                </c:pt>
                <c:pt idx="25">
                  <c:v>50576923.120000005</c:v>
                </c:pt>
                <c:pt idx="26">
                  <c:v>138617229</c:v>
                </c:pt>
                <c:pt idx="27">
                  <c:v>57900177.219999999</c:v>
                </c:pt>
                <c:pt idx="28">
                  <c:v>72875408.420000002</c:v>
                </c:pt>
                <c:pt idx="29">
                  <c:v>40498855.409999996</c:v>
                </c:pt>
                <c:pt idx="30">
                  <c:v>2646199.12</c:v>
                </c:pt>
                <c:pt idx="31">
                  <c:v>17896066</c:v>
                </c:pt>
                <c:pt idx="32">
                  <c:v>98857398</c:v>
                </c:pt>
                <c:pt idx="33">
                  <c:v>25651730.030000001</c:v>
                </c:pt>
                <c:pt idx="34">
                  <c:v>24609515.620000001</c:v>
                </c:pt>
                <c:pt idx="35">
                  <c:v>7178805.0899999999</c:v>
                </c:pt>
                <c:pt idx="36">
                  <c:v>7490768</c:v>
                </c:pt>
                <c:pt idx="37">
                  <c:v>8340294.5800000001</c:v>
                </c:pt>
                <c:pt idx="38">
                  <c:v>15142079</c:v>
                </c:pt>
                <c:pt idx="39">
                  <c:v>9885279</c:v>
                </c:pt>
                <c:pt idx="40">
                  <c:v>428820</c:v>
                </c:pt>
                <c:pt idx="41">
                  <c:v>941850</c:v>
                </c:pt>
                <c:pt idx="42">
                  <c:v>199387.94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8470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B-47E2-A681-E361A807F34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STANDART INVESTMENT </c:v>
                  </c:pt>
                  <c:pt idx="6">
                    <c:v> ULZII&amp;CO CAPITAL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TENGER CAPITAL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UNET SECURITIES </c:v>
                  </c:pt>
                  <c:pt idx="16">
                    <c:v> BUMBAT-ALTAI </c:v>
                  </c:pt>
                  <c:pt idx="17">
                    <c:v> ARGAI BEST </c:v>
                  </c:pt>
                  <c:pt idx="18">
                    <c:v> MIRAE ASSET SECURITIES MONGOLIA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ALTAN KHOROMSOG </c:v>
                  </c:pt>
                  <c:pt idx="26">
                    <c:v> MONSEC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HUNNU EMPIRE </c:v>
                  </c:pt>
                  <c:pt idx="33">
                    <c:v> NETSEC </c:v>
                  </c:pt>
                  <c:pt idx="34">
                    <c:v> BULGAN BROKER </c:v>
                  </c:pt>
                  <c:pt idx="35">
                    <c:v> UNDURKHAAN INVEST </c:v>
                  </c:pt>
                  <c:pt idx="36">
                    <c:v> MAZAALAI CAPITAL PARTNERS </c:v>
                  </c:pt>
                  <c:pt idx="37">
                    <c:v> DOMIXSEC </c:v>
                  </c:pt>
                  <c:pt idx="38">
                    <c:v> NATIONAL SECURITIES </c:v>
                  </c:pt>
                  <c:pt idx="39">
                    <c:v> MERGEN SANAA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STIN</c:v>
                  </c:pt>
                  <c:pt idx="6">
                    <c:v>ARD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TNGR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 UNET</c:v>
                  </c:pt>
                  <c:pt idx="16">
                    <c:v>BUMB</c:v>
                  </c:pt>
                  <c:pt idx="17">
                    <c:v>ARGB</c:v>
                  </c:pt>
                  <c:pt idx="18">
                    <c:v>BZIN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ALTN</c:v>
                  </c:pt>
                  <c:pt idx="26">
                    <c:v>MSEC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HUN</c:v>
                  </c:pt>
                  <c:pt idx="33">
                    <c:v>ZRGD</c:v>
                  </c:pt>
                  <c:pt idx="34">
                    <c:v>BULG</c:v>
                  </c:pt>
                  <c:pt idx="35">
                    <c:v>UNDR</c:v>
                  </c:pt>
                  <c:pt idx="36">
                    <c:v>BLAC</c:v>
                  </c:pt>
                  <c:pt idx="37">
                    <c:v>DOMI</c:v>
                  </c:pt>
                  <c:pt idx="38">
                    <c:v>NSEC</c:v>
                  </c:pt>
                  <c:pt idx="39">
                    <c:v>MERG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Sheet1!$L$16:$L$67</c:f>
              <c:numCache>
                <c:formatCode>_(* #,##0.00_);_(* \(#,##0.00\);_(* "-"??_);_(@_)</c:formatCode>
                <c:ptCount val="52"/>
                <c:pt idx="0">
                  <c:v>99808116586.309982</c:v>
                </c:pt>
                <c:pt idx="1">
                  <c:v>95160353940.209991</c:v>
                </c:pt>
                <c:pt idx="2">
                  <c:v>86497727570.340012</c:v>
                </c:pt>
                <c:pt idx="3">
                  <c:v>33777510013.669998</c:v>
                </c:pt>
                <c:pt idx="4">
                  <c:v>29852913770.190002</c:v>
                </c:pt>
                <c:pt idx="5">
                  <c:v>22128420689.819996</c:v>
                </c:pt>
                <c:pt idx="6">
                  <c:v>21078100292.139996</c:v>
                </c:pt>
                <c:pt idx="7">
                  <c:v>20285355889.77</c:v>
                </c:pt>
                <c:pt idx="8">
                  <c:v>15922222984.040001</c:v>
                </c:pt>
                <c:pt idx="9">
                  <c:v>14005211592.690001</c:v>
                </c:pt>
                <c:pt idx="10">
                  <c:v>9545331983.7900009</c:v>
                </c:pt>
                <c:pt idx="11">
                  <c:v>7048458762.6000004</c:v>
                </c:pt>
                <c:pt idx="12">
                  <c:v>4290444377.2399998</c:v>
                </c:pt>
                <c:pt idx="13">
                  <c:v>3747140489.9899998</c:v>
                </c:pt>
                <c:pt idx="14">
                  <c:v>2655036304.6399999</c:v>
                </c:pt>
                <c:pt idx="15">
                  <c:v>1960841522.28</c:v>
                </c:pt>
                <c:pt idx="16">
                  <c:v>1828819201.47</c:v>
                </c:pt>
                <c:pt idx="17">
                  <c:v>1757132132.9400001</c:v>
                </c:pt>
                <c:pt idx="18">
                  <c:v>1498266002.2399998</c:v>
                </c:pt>
                <c:pt idx="19">
                  <c:v>1489492506.54</c:v>
                </c:pt>
                <c:pt idx="20">
                  <c:v>1363945891.74</c:v>
                </c:pt>
                <c:pt idx="21">
                  <c:v>1136668787.3599999</c:v>
                </c:pt>
                <c:pt idx="22">
                  <c:v>475891400.48000002</c:v>
                </c:pt>
                <c:pt idx="23">
                  <c:v>467640080.71999997</c:v>
                </c:pt>
                <c:pt idx="24">
                  <c:v>438001499.80999994</c:v>
                </c:pt>
                <c:pt idx="25">
                  <c:v>331392039.32999998</c:v>
                </c:pt>
                <c:pt idx="26">
                  <c:v>307393798.81999999</c:v>
                </c:pt>
                <c:pt idx="27">
                  <c:v>295670024.76999998</c:v>
                </c:pt>
                <c:pt idx="28">
                  <c:v>219553721.51999998</c:v>
                </c:pt>
                <c:pt idx="29">
                  <c:v>212253556.83000001</c:v>
                </c:pt>
                <c:pt idx="30">
                  <c:v>169570998.28000003</c:v>
                </c:pt>
                <c:pt idx="31">
                  <c:v>142087861.16</c:v>
                </c:pt>
                <c:pt idx="32">
                  <c:v>110378351.09999999</c:v>
                </c:pt>
                <c:pt idx="33">
                  <c:v>82599681.829999998</c:v>
                </c:pt>
                <c:pt idx="34">
                  <c:v>61577343.620000005</c:v>
                </c:pt>
                <c:pt idx="35">
                  <c:v>51197900.590000004</c:v>
                </c:pt>
                <c:pt idx="36">
                  <c:v>37770581</c:v>
                </c:pt>
                <c:pt idx="37">
                  <c:v>34563551.100000001</c:v>
                </c:pt>
                <c:pt idx="38">
                  <c:v>27869288.060000002</c:v>
                </c:pt>
                <c:pt idx="39">
                  <c:v>25184222.669999998</c:v>
                </c:pt>
                <c:pt idx="40">
                  <c:v>11182546</c:v>
                </c:pt>
                <c:pt idx="41">
                  <c:v>4269532</c:v>
                </c:pt>
                <c:pt idx="42">
                  <c:v>223312.94</c:v>
                </c:pt>
                <c:pt idx="43">
                  <c:v>57820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130559.14</c:v>
                </c:pt>
                <c:pt idx="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B-47E2-A681-E361A807F34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Sheet1!$B$16:$D$67</c:f>
              <c:multiLvlStrCache>
                <c:ptCount val="52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  <c:pt idx="51">
                    <c:v>●</c:v>
                  </c:pt>
                </c:lvl>
                <c:lvl>
                  <c:pt idx="0">
                    <c:v> TDB SECURITIES </c:v>
                  </c:pt>
                  <c:pt idx="1">
                    <c:v> INVESCORE CAPITAL </c:v>
                  </c:pt>
                  <c:pt idx="2">
                    <c:v> GOLOMT CAPITAL </c:v>
                  </c:pt>
                  <c:pt idx="3">
                    <c:v> BDSEC </c:v>
                  </c:pt>
                  <c:pt idx="4">
                    <c:v> MANDAL CAPITAL MARKETS </c:v>
                  </c:pt>
                  <c:pt idx="5">
                    <c:v> STANDART INVESTMENT </c:v>
                  </c:pt>
                  <c:pt idx="6">
                    <c:v> ULZII&amp;CO CAPITAL </c:v>
                  </c:pt>
                  <c:pt idx="7">
                    <c:v> TAVAN BOGD CAPITAL </c:v>
                  </c:pt>
                  <c:pt idx="8">
                    <c:v> ARD SECURITIES </c:v>
                  </c:pt>
                  <c:pt idx="9">
                    <c:v> TENGER CAPITAL </c:v>
                  </c:pt>
                  <c:pt idx="10">
                    <c:v> APEX CAPITAL </c:v>
                  </c:pt>
                  <c:pt idx="11">
                    <c:v> STOCKLAB SECURITIES </c:v>
                  </c:pt>
                  <c:pt idx="12">
                    <c:v> TAVAN BOGD </c:v>
                  </c:pt>
                  <c:pt idx="13">
                    <c:v> DH CAPITAL </c:v>
                  </c:pt>
                  <c:pt idx="14">
                    <c:v> RHINOS INVESTMENT </c:v>
                  </c:pt>
                  <c:pt idx="15">
                    <c:v> UNET SECURITIES </c:v>
                  </c:pt>
                  <c:pt idx="16">
                    <c:v> BUMBAT-ALTAI </c:v>
                  </c:pt>
                  <c:pt idx="17">
                    <c:v> ARGAI BEST </c:v>
                  </c:pt>
                  <c:pt idx="18">
                    <c:v> MIRAE ASSET SECURITIES MONGOLIA </c:v>
                  </c:pt>
                  <c:pt idx="19">
                    <c:v> LIFETIME INVESTMENT </c:v>
                  </c:pt>
                  <c:pt idx="20">
                    <c:v> GOODSEC </c:v>
                  </c:pt>
                  <c:pt idx="21">
                    <c:v> NOVEL INVESTMENT </c:v>
                  </c:pt>
                  <c:pt idx="22">
                    <c:v> GRANDDEVELOPMENT </c:v>
                  </c:pt>
                  <c:pt idx="23">
                    <c:v> TULGAT CHANDMANI BAYAN </c:v>
                  </c:pt>
                  <c:pt idx="24">
                    <c:v> MICC </c:v>
                  </c:pt>
                  <c:pt idx="25">
                    <c:v> ALTAN KHOROMSOG </c:v>
                  </c:pt>
                  <c:pt idx="26">
                    <c:v> MONSEC </c:v>
                  </c:pt>
                  <c:pt idx="27">
                    <c:v> DARKHAN BROKER </c:v>
                  </c:pt>
                  <c:pt idx="28">
                    <c:v> GAULI </c:v>
                  </c:pt>
                  <c:pt idx="29">
                    <c:v> SG INVESTMENT AND SECURITIES </c:v>
                  </c:pt>
                  <c:pt idx="30">
                    <c:v> SG CAPITAL </c:v>
                  </c:pt>
                  <c:pt idx="31">
                    <c:v> BATS </c:v>
                  </c:pt>
                  <c:pt idx="32">
                    <c:v> HUNNU EMPIRE </c:v>
                  </c:pt>
                  <c:pt idx="33">
                    <c:v> NETSEC </c:v>
                  </c:pt>
                  <c:pt idx="34">
                    <c:v> BULGAN BROKER </c:v>
                  </c:pt>
                  <c:pt idx="35">
                    <c:v> UNDURKHAAN INVEST </c:v>
                  </c:pt>
                  <c:pt idx="36">
                    <c:v> MAZAALAI CAPITAL PARTNERS </c:v>
                  </c:pt>
                  <c:pt idx="37">
                    <c:v> DOMIXSEC </c:v>
                  </c:pt>
                  <c:pt idx="38">
                    <c:v> NATIONAL SECURITIES </c:v>
                  </c:pt>
                  <c:pt idx="39">
                    <c:v> MERGEN SANAA </c:v>
                  </c:pt>
                  <c:pt idx="40">
                    <c:v> SANAR </c:v>
                  </c:pt>
                  <c:pt idx="41">
                    <c:v> BLUESKY SECURITIES </c:v>
                  </c:pt>
                  <c:pt idx="42">
                    <c:v> M SECURITIES </c:v>
                  </c:pt>
                  <c:pt idx="43">
                    <c:v> SECAP </c:v>
                  </c:pt>
                  <c:pt idx="44">
                    <c:v> SILVER LIGHT SECURITIES </c:v>
                  </c:pt>
                  <c:pt idx="45">
                    <c:v> GATSUURT TRADE </c:v>
                  </c:pt>
                  <c:pt idx="46">
                    <c:v> MONGOL SECURITIES </c:v>
                  </c:pt>
                  <c:pt idx="47">
                    <c:v> MASDAQ </c:v>
                  </c:pt>
                  <c:pt idx="48">
                    <c:v> EURASIA CAPITAL HOLDING </c:v>
                  </c:pt>
                  <c:pt idx="49">
                    <c:v> CENTRAL SECURITIES  </c:v>
                  </c:pt>
                  <c:pt idx="50">
                    <c:v>  DCF </c:v>
                  </c:pt>
                  <c:pt idx="51">
                    <c:v> MONGOL KHUVITSAA </c:v>
                  </c:pt>
                </c:lvl>
                <c:lvl>
                  <c:pt idx="0">
                    <c:v>TDB</c:v>
                  </c:pt>
                  <c:pt idx="1">
                    <c:v>INVC</c:v>
                  </c:pt>
                  <c:pt idx="2">
                    <c:v>GLMT</c:v>
                  </c:pt>
                  <c:pt idx="3">
                    <c:v>BDSC</c:v>
                  </c:pt>
                  <c:pt idx="4">
                    <c:v>MIBG</c:v>
                  </c:pt>
                  <c:pt idx="5">
                    <c:v>STIN</c:v>
                  </c:pt>
                  <c:pt idx="6">
                    <c:v>ARD</c:v>
                  </c:pt>
                  <c:pt idx="7">
                    <c:v>ZGB</c:v>
                  </c:pt>
                  <c:pt idx="8">
                    <c:v>MNET</c:v>
                  </c:pt>
                  <c:pt idx="9">
                    <c:v>TNGR</c:v>
                  </c:pt>
                  <c:pt idx="10">
                    <c:v>TTOL</c:v>
                  </c:pt>
                  <c:pt idx="11">
                    <c:v>STOK</c:v>
                  </c:pt>
                  <c:pt idx="12">
                    <c:v>TABO</c:v>
                  </c:pt>
                  <c:pt idx="13">
                    <c:v>DELG</c:v>
                  </c:pt>
                  <c:pt idx="14">
                    <c:v>RISM</c:v>
                  </c:pt>
                  <c:pt idx="15">
                    <c:v> UNET</c:v>
                  </c:pt>
                  <c:pt idx="16">
                    <c:v>BUMB</c:v>
                  </c:pt>
                  <c:pt idx="17">
                    <c:v>ARGB</c:v>
                  </c:pt>
                  <c:pt idx="18">
                    <c:v>BZIN</c:v>
                  </c:pt>
                  <c:pt idx="19">
                    <c:v>LFTI</c:v>
                  </c:pt>
                  <c:pt idx="20">
                    <c:v>GDSC</c:v>
                  </c:pt>
                  <c:pt idx="21">
                    <c:v>NOVL</c:v>
                  </c:pt>
                  <c:pt idx="22">
                    <c:v>GDEV</c:v>
                  </c:pt>
                  <c:pt idx="23">
                    <c:v>TCHB</c:v>
                  </c:pt>
                  <c:pt idx="24">
                    <c:v>MICC</c:v>
                  </c:pt>
                  <c:pt idx="25">
                    <c:v>ALTN</c:v>
                  </c:pt>
                  <c:pt idx="26">
                    <c:v>MSEC</c:v>
                  </c:pt>
                  <c:pt idx="27">
                    <c:v>DRBR</c:v>
                  </c:pt>
                  <c:pt idx="28">
                    <c:v>GAUL</c:v>
                  </c:pt>
                  <c:pt idx="29">
                    <c:v>BKOC</c:v>
                  </c:pt>
                  <c:pt idx="30">
                    <c:v>SGC</c:v>
                  </c:pt>
                  <c:pt idx="31">
                    <c:v>BATS</c:v>
                  </c:pt>
                  <c:pt idx="32">
                    <c:v>HUN</c:v>
                  </c:pt>
                  <c:pt idx="33">
                    <c:v>ZRGD</c:v>
                  </c:pt>
                  <c:pt idx="34">
                    <c:v>BULG</c:v>
                  </c:pt>
                  <c:pt idx="35">
                    <c:v>UNDR</c:v>
                  </c:pt>
                  <c:pt idx="36">
                    <c:v>BLAC</c:v>
                  </c:pt>
                  <c:pt idx="37">
                    <c:v>DOMI</c:v>
                  </c:pt>
                  <c:pt idx="38">
                    <c:v>NSEC</c:v>
                  </c:pt>
                  <c:pt idx="39">
                    <c:v>MERG</c:v>
                  </c:pt>
                  <c:pt idx="40">
                    <c:v>SANR</c:v>
                  </c:pt>
                  <c:pt idx="41">
                    <c:v>BSK</c:v>
                  </c:pt>
                  <c:pt idx="42">
                    <c:v> MSSC</c:v>
                  </c:pt>
                  <c:pt idx="43">
                    <c:v>SECP</c:v>
                  </c:pt>
                  <c:pt idx="44">
                    <c:v>SILS</c:v>
                  </c:pt>
                  <c:pt idx="45">
                    <c:v>GATR</c:v>
                  </c:pt>
                  <c:pt idx="46">
                    <c:v>MONG</c:v>
                  </c:pt>
                  <c:pt idx="47">
                    <c:v>MSDQ</c:v>
                  </c:pt>
                  <c:pt idx="48">
                    <c:v>ECM</c:v>
                  </c:pt>
                  <c:pt idx="49">
                    <c:v>CTRL</c:v>
                  </c:pt>
                  <c:pt idx="50">
                    <c:v> DCF</c:v>
                  </c:pt>
                  <c:pt idx="51">
                    <c:v>MOHU</c:v>
                  </c:pt>
                </c:lvl>
              </c:multiLvlStrCache>
            </c:multiLvlStrRef>
          </c:cat>
          <c:val>
            <c:numRef>
              <c:f>Sheet1!$M$16:$M$67</c:f>
              <c:numCache>
                <c:formatCode>0.0%</c:formatCode>
                <c:ptCount val="52"/>
                <c:pt idx="0">
                  <c:v>0.20778467643936754</c:v>
                </c:pt>
                <c:pt idx="1">
                  <c:v>0.19810877140661665</c:v>
                </c:pt>
                <c:pt idx="2">
                  <c:v>0.18007455656576216</c:v>
                </c:pt>
                <c:pt idx="3">
                  <c:v>7.0319421197059154E-2</c:v>
                </c:pt>
                <c:pt idx="4">
                  <c:v>6.2149033973075606E-2</c:v>
                </c:pt>
                <c:pt idx="5">
                  <c:v>4.6067863921390978E-2</c:v>
                </c:pt>
                <c:pt idx="6">
                  <c:v>4.3881263357689521E-2</c:v>
                </c:pt>
                <c:pt idx="7">
                  <c:v>4.2230895183442627E-2</c:v>
                </c:pt>
                <c:pt idx="8">
                  <c:v>3.3147544148608883E-2</c:v>
                </c:pt>
                <c:pt idx="9">
                  <c:v>2.9156630330114116E-2</c:v>
                </c:pt>
                <c:pt idx="10">
                  <c:v>1.9871867996256707E-2</c:v>
                </c:pt>
                <c:pt idx="11">
                  <c:v>1.4673773771861258E-2</c:v>
                </c:pt>
                <c:pt idx="12">
                  <c:v>8.9320250416206805E-3</c:v>
                </c:pt>
                <c:pt idx="13">
                  <c:v>7.8009524767670094E-3</c:v>
                </c:pt>
                <c:pt idx="14">
                  <c:v>5.5273646910001528E-3</c:v>
                </c:pt>
                <c:pt idx="15">
                  <c:v>4.0821612028265801E-3</c:v>
                </c:pt>
                <c:pt idx="16">
                  <c:v>3.8073116600185267E-3</c:v>
                </c:pt>
                <c:pt idx="17">
                  <c:v>3.6580705476836214E-3</c:v>
                </c:pt>
                <c:pt idx="18">
                  <c:v>3.119152300868528E-3</c:v>
                </c:pt>
                <c:pt idx="19">
                  <c:v>3.1008872736581392E-3</c:v>
                </c:pt>
                <c:pt idx="20">
                  <c:v>2.8395191241878778E-3</c:v>
                </c:pt>
                <c:pt idx="21">
                  <c:v>2.366364222453642E-3</c:v>
                </c:pt>
                <c:pt idx="22">
                  <c:v>9.9073045410594794E-4</c:v>
                </c:pt>
                <c:pt idx="23">
                  <c:v>9.7355251442359013E-4</c:v>
                </c:pt>
                <c:pt idx="24">
                  <c:v>9.1184968748785891E-4</c:v>
                </c:pt>
                <c:pt idx="25">
                  <c:v>6.899056912592922E-4</c:v>
                </c:pt>
                <c:pt idx="26">
                  <c:v>6.3994515888943844E-4</c:v>
                </c:pt>
                <c:pt idx="27">
                  <c:v>6.1553811985348055E-4</c:v>
                </c:pt>
                <c:pt idx="28">
                  <c:v>4.5707604298536163E-4</c:v>
                </c:pt>
                <c:pt idx="29">
                  <c:v>4.418782573748695E-4</c:v>
                </c:pt>
                <c:pt idx="30">
                  <c:v>3.5301993681687412E-4</c:v>
                </c:pt>
                <c:pt idx="31">
                  <c:v>2.9580440215562536E-4</c:v>
                </c:pt>
                <c:pt idx="32">
                  <c:v>2.2979022902802916E-4</c:v>
                </c:pt>
                <c:pt idx="33">
                  <c:v>1.7195944328034124E-4</c:v>
                </c:pt>
                <c:pt idx="34">
                  <c:v>1.2819426773786488E-4</c:v>
                </c:pt>
                <c:pt idx="35">
                  <c:v>1.0658591277262133E-4</c:v>
                </c:pt>
                <c:pt idx="36">
                  <c:v>7.8632361980552617E-5</c:v>
                </c:pt>
                <c:pt idx="37">
                  <c:v>7.1955834129968179E-5</c:v>
                </c:pt>
                <c:pt idx="38">
                  <c:v>5.8019439702932106E-5</c:v>
                </c:pt>
                <c:pt idx="39">
                  <c:v>5.242955921663686E-5</c:v>
                </c:pt>
                <c:pt idx="40">
                  <c:v>2.3280288035182213E-5</c:v>
                </c:pt>
                <c:pt idx="41">
                  <c:v>8.8884887873859495E-6</c:v>
                </c:pt>
                <c:pt idx="42">
                  <c:v>4.649021399226405E-7</c:v>
                </c:pt>
                <c:pt idx="43">
                  <c:v>1.2037207396188986E-7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7E2-A681-E361A807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8576"/>
        <c:axId val="551788968"/>
      </c:barChart>
      <c:catAx>
        <c:axId val="551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968"/>
        <c:crosses val="autoZero"/>
        <c:auto val="1"/>
        <c:lblAlgn val="ctr"/>
        <c:lblOffset val="100"/>
        <c:noMultiLvlLbl val="0"/>
      </c:catAx>
      <c:valAx>
        <c:axId val="55178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664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13</xdr:col>
      <xdr:colOff>0</xdr:colOff>
      <xdr:row>7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16777607" cy="138248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10.11\Monitoring%20Files\Members\&#1040;&#1088;&#1080;&#1083;&#1078;&#1072;&#1072;&#1085;&#1099;%20&#1090;&#1072;&#1081;&#1083;&#1072;&#1085;\2025\2025.05%20Ariljaanii%20tailan%20WEB.xlsx" TargetMode="External"/><Relationship Id="rId1" Type="http://schemas.openxmlformats.org/officeDocument/2006/relationships/externalLinkPath" Target="2025.05%20Ariljaanii%20tailan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3"/>
    </sheetNames>
    <sheetDataSet>
      <sheetData sheetId="0">
        <row r="16">
          <cell r="B16" t="str">
            <v>TDB</v>
          </cell>
          <cell r="C16" t="str">
            <v>"ТИ ДИ БИ СЕКЬЮРИТИЗ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2043027132.5699999</v>
          </cell>
          <cell r="H16">
            <v>1252241163.1600001</v>
          </cell>
          <cell r="I16">
            <v>0</v>
          </cell>
          <cell r="J16">
            <v>7229311153</v>
          </cell>
          <cell r="K16">
            <v>10524579448.73</v>
          </cell>
          <cell r="L16">
            <v>99808116586.309982</v>
          </cell>
        </row>
        <row r="17">
          <cell r="B17" t="str">
            <v>INVC</v>
          </cell>
          <cell r="C17" t="str">
            <v>"ИНВЕСКОР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0</v>
          </cell>
          <cell r="H17">
            <v>14406707442.059999</v>
          </cell>
          <cell r="I17">
            <v>0</v>
          </cell>
          <cell r="J17">
            <v>14562150210</v>
          </cell>
          <cell r="K17">
            <v>28968857652.060001</v>
          </cell>
          <cell r="L17">
            <v>95160353940.209991</v>
          </cell>
        </row>
        <row r="18">
          <cell r="B18" t="str">
            <v>GLMT</v>
          </cell>
          <cell r="C18" t="str">
            <v>"ГОЛОМТ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4856964020.6599998</v>
          </cell>
          <cell r="H18">
            <v>12194438548.970001</v>
          </cell>
          <cell r="I18">
            <v>0</v>
          </cell>
          <cell r="J18">
            <v>5392074850</v>
          </cell>
          <cell r="K18">
            <v>22443477419.630001</v>
          </cell>
          <cell r="L18">
            <v>86497727570.340012</v>
          </cell>
        </row>
        <row r="19">
          <cell r="B19" t="str">
            <v>BDSC</v>
          </cell>
          <cell r="C19" t="str">
            <v>"БИ ДИ СЕК ҮЦК" 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4736297977.3900003</v>
          </cell>
          <cell r="H19">
            <v>5818005219.3699999</v>
          </cell>
          <cell r="I19">
            <v>0</v>
          </cell>
          <cell r="J19">
            <v>6800000</v>
          </cell>
          <cell r="K19">
            <v>10561103196.76</v>
          </cell>
          <cell r="L19">
            <v>33777510013.669998</v>
          </cell>
        </row>
        <row r="20">
          <cell r="B20" t="str">
            <v>MIBG</v>
          </cell>
          <cell r="C20" t="str">
            <v>"МАНДАЛ КАПИТАЛ МАРКЕТС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4864511625</v>
          </cell>
          <cell r="H20">
            <v>8601027893.8299999</v>
          </cell>
          <cell r="I20">
            <v>0</v>
          </cell>
          <cell r="J20">
            <v>30201500</v>
          </cell>
          <cell r="K20">
            <v>13495741018.83</v>
          </cell>
          <cell r="L20">
            <v>29852913770.190002</v>
          </cell>
        </row>
        <row r="21">
          <cell r="B21" t="str">
            <v>STIN</v>
          </cell>
          <cell r="C21" t="str">
            <v>"СТАНДАРТ ИНВЕСТМЕНТ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669127.62</v>
          </cell>
          <cell r="H21">
            <v>124528312.84</v>
          </cell>
          <cell r="I21">
            <v>0</v>
          </cell>
          <cell r="J21">
            <v>748775000</v>
          </cell>
          <cell r="K21">
            <v>873972440.46000004</v>
          </cell>
          <cell r="L21">
            <v>22128420689.819996</v>
          </cell>
        </row>
        <row r="22">
          <cell r="B22" t="str">
            <v>ARD</v>
          </cell>
          <cell r="C22" t="str">
            <v>"ӨЛЗИЙ ЭНД КО КАПИТАЛ ҮЦК" ХХК</v>
          </cell>
          <cell r="D22" t="str">
            <v>●</v>
          </cell>
          <cell r="E22" t="str">
            <v>●</v>
          </cell>
          <cell r="G22">
            <v>0</v>
          </cell>
          <cell r="H22">
            <v>904062553.75999999</v>
          </cell>
          <cell r="I22">
            <v>0</v>
          </cell>
          <cell r="J22">
            <v>62897000</v>
          </cell>
          <cell r="K22">
            <v>966959553.75999999</v>
          </cell>
          <cell r="L22">
            <v>21078100292.139996</v>
          </cell>
        </row>
        <row r="23">
          <cell r="B23" t="str">
            <v>ZGB</v>
          </cell>
          <cell r="C23" t="str">
            <v>"ТАВАНБОГД КАПИТАЛ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0</v>
          </cell>
          <cell r="H23">
            <v>2266162594.6300001</v>
          </cell>
          <cell r="I23">
            <v>0</v>
          </cell>
          <cell r="J23">
            <v>26400000</v>
          </cell>
          <cell r="K23">
            <v>2292562594.6300001</v>
          </cell>
          <cell r="L23">
            <v>20285355889.77</v>
          </cell>
        </row>
        <row r="24">
          <cell r="B24" t="str">
            <v>MNET</v>
          </cell>
          <cell r="C24" t="str">
            <v>"АРД СЕКЬЮРИТИЗ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0</v>
          </cell>
          <cell r="H24">
            <v>4774637929.8199997</v>
          </cell>
          <cell r="I24">
            <v>0</v>
          </cell>
          <cell r="J24">
            <v>2800000</v>
          </cell>
          <cell r="K24">
            <v>4777437929.8199997</v>
          </cell>
          <cell r="L24">
            <v>15922222984.040001</v>
          </cell>
        </row>
        <row r="25">
          <cell r="B25" t="str">
            <v>TNGR</v>
          </cell>
          <cell r="C25" t="str">
            <v>"ТЭНГЭР КАПИТАЛ 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0</v>
          </cell>
          <cell r="H25">
            <v>10382957.83</v>
          </cell>
          <cell r="I25">
            <v>0</v>
          </cell>
          <cell r="J25">
            <v>0</v>
          </cell>
          <cell r="K25">
            <v>10382957.83</v>
          </cell>
          <cell r="L25">
            <v>14005211592.690001</v>
          </cell>
        </row>
        <row r="26">
          <cell r="B26" t="str">
            <v>TTOL</v>
          </cell>
          <cell r="C26" t="str">
            <v>"АПЕКС КАПИТАЛ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0</v>
          </cell>
          <cell r="H26">
            <v>1479938365.0599999</v>
          </cell>
          <cell r="I26">
            <v>0</v>
          </cell>
          <cell r="J26">
            <v>2994600000</v>
          </cell>
          <cell r="K26">
            <v>4474538365.0600004</v>
          </cell>
          <cell r="L26">
            <v>9545331983.7900009</v>
          </cell>
        </row>
        <row r="27">
          <cell r="B27" t="str">
            <v>STOK</v>
          </cell>
          <cell r="C27" t="str">
            <v>"СТОКЛАБ СЕКЬЮРИТИЗ ҮЦК" ХХК</v>
          </cell>
          <cell r="D27" t="str">
            <v>●</v>
          </cell>
          <cell r="G27">
            <v>2484839456.23</v>
          </cell>
          <cell r="H27">
            <v>360115849.04999995</v>
          </cell>
          <cell r="I27">
            <v>0</v>
          </cell>
          <cell r="J27">
            <v>2143753</v>
          </cell>
          <cell r="K27">
            <v>2847099058.2799997</v>
          </cell>
          <cell r="L27">
            <v>7048458762.6000004</v>
          </cell>
        </row>
        <row r="28">
          <cell r="B28" t="str">
            <v>TABO</v>
          </cell>
          <cell r="C28" t="str">
            <v>"ТАВАН БОГД ҮЦК" ХХК</v>
          </cell>
          <cell r="D28" t="str">
            <v>●</v>
          </cell>
          <cell r="G28">
            <v>0</v>
          </cell>
          <cell r="H28">
            <v>490915580</v>
          </cell>
          <cell r="I28">
            <v>0</v>
          </cell>
          <cell r="J28">
            <v>0</v>
          </cell>
          <cell r="K28">
            <v>490915580</v>
          </cell>
          <cell r="L28">
            <v>4290444377.2399998</v>
          </cell>
        </row>
        <row r="29">
          <cell r="B29" t="str">
            <v>DELG</v>
          </cell>
          <cell r="C29" t="str">
            <v>"ДИ ЭЙЧ КАПИТАЛ ҮЦК" ХХК</v>
          </cell>
          <cell r="D29" t="str">
            <v>●</v>
          </cell>
          <cell r="G29">
            <v>0</v>
          </cell>
          <cell r="H29">
            <v>60186541</v>
          </cell>
          <cell r="I29">
            <v>0</v>
          </cell>
          <cell r="J29">
            <v>0</v>
          </cell>
          <cell r="K29">
            <v>60186541</v>
          </cell>
          <cell r="L29">
            <v>3747140489.9899998</v>
          </cell>
        </row>
        <row r="30">
          <cell r="B30" t="str">
            <v>RISM</v>
          </cell>
          <cell r="C30" t="str">
            <v>"РАЙНОС ИНВЕСТМЕНТ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0</v>
          </cell>
          <cell r="H30">
            <v>546476334.18000007</v>
          </cell>
          <cell r="I30">
            <v>0</v>
          </cell>
          <cell r="J30">
            <v>0</v>
          </cell>
          <cell r="K30">
            <v>546476334.18000007</v>
          </cell>
          <cell r="L30">
            <v>2655036304.6399999</v>
          </cell>
        </row>
        <row r="31">
          <cell r="B31" t="str">
            <v>UNET</v>
          </cell>
          <cell r="C31" t="str">
            <v>"ҮНЭТ СЕКЬЮРИТИС ҮЦК" ХХК</v>
          </cell>
          <cell r="D31" t="str">
            <v>●</v>
          </cell>
          <cell r="G31">
            <v>0</v>
          </cell>
          <cell r="H31">
            <v>9674908.5800000001</v>
          </cell>
          <cell r="J31">
            <v>783684000</v>
          </cell>
          <cell r="K31">
            <v>793358908.57999992</v>
          </cell>
          <cell r="L31">
            <v>1960841522.2799997</v>
          </cell>
        </row>
        <row r="32">
          <cell r="B32" t="str">
            <v>BUMB</v>
          </cell>
          <cell r="C32" t="str">
            <v>"БУМБАТ-АЛТАЙ ҮЦК" ХХК</v>
          </cell>
          <cell r="D32" t="str">
            <v>●</v>
          </cell>
          <cell r="G32">
            <v>0</v>
          </cell>
          <cell r="H32">
            <v>670042046.49000001</v>
          </cell>
          <cell r="I32">
            <v>0</v>
          </cell>
          <cell r="J32">
            <v>0</v>
          </cell>
          <cell r="K32">
            <v>670042046.49000001</v>
          </cell>
          <cell r="L32">
            <v>1828819201.47</v>
          </cell>
        </row>
        <row r="33">
          <cell r="B33" t="str">
            <v>ARGB</v>
          </cell>
          <cell r="C33" t="str">
            <v>"АРГАЙ БЭСТ ҮЦК" ХХК</v>
          </cell>
          <cell r="D33" t="str">
            <v>●</v>
          </cell>
          <cell r="G33">
            <v>0</v>
          </cell>
          <cell r="H33">
            <v>548866521.09000003</v>
          </cell>
          <cell r="I33">
            <v>0</v>
          </cell>
          <cell r="J33">
            <v>65200000</v>
          </cell>
          <cell r="K33">
            <v>614066521.09000003</v>
          </cell>
          <cell r="L33">
            <v>1757132132.9400001</v>
          </cell>
        </row>
        <row r="34">
          <cell r="B34" t="str">
            <v>BZIN</v>
          </cell>
          <cell r="C34" t="str">
            <v>"МИРЭ ЭССЭТ СЕКЬЮРИТИС МОНГОЛ ҮЦК" ХХК</v>
          </cell>
          <cell r="D34" t="str">
            <v>●</v>
          </cell>
          <cell r="E34" t="str">
            <v>●</v>
          </cell>
          <cell r="F34" t="str">
            <v>●</v>
          </cell>
          <cell r="G34">
            <v>0</v>
          </cell>
          <cell r="H34">
            <v>79471264.290000007</v>
          </cell>
          <cell r="I34">
            <v>0</v>
          </cell>
          <cell r="J34">
            <v>0</v>
          </cell>
          <cell r="K34">
            <v>79471264.290000007</v>
          </cell>
          <cell r="L34">
            <v>1498266002.2399998</v>
          </cell>
        </row>
        <row r="35">
          <cell r="B35" t="str">
            <v>LFTI</v>
          </cell>
          <cell r="C35" t="str">
            <v>"ЛАЙФТАЙМ ИНВЕСТМЕНТ ҮЦК" ХХК</v>
          </cell>
          <cell r="D35" t="str">
            <v>●</v>
          </cell>
          <cell r="E35" t="str">
            <v>●</v>
          </cell>
          <cell r="G35">
            <v>365051120</v>
          </cell>
          <cell r="H35">
            <v>148043145</v>
          </cell>
          <cell r="I35">
            <v>0</v>
          </cell>
          <cell r="J35">
            <v>0</v>
          </cell>
          <cell r="K35">
            <v>513094265</v>
          </cell>
          <cell r="L35">
            <v>1489492506.54</v>
          </cell>
        </row>
        <row r="36">
          <cell r="B36" t="str">
            <v>GDSC</v>
          </cell>
          <cell r="C36" t="str">
            <v>"ГҮҮДСЕК ҮЦК" ХХК</v>
          </cell>
          <cell r="D36" t="str">
            <v>●</v>
          </cell>
          <cell r="E36" t="str">
            <v>●</v>
          </cell>
          <cell r="F36" t="str">
            <v>●</v>
          </cell>
          <cell r="G36">
            <v>0</v>
          </cell>
          <cell r="H36">
            <v>288925145.44</v>
          </cell>
          <cell r="I36">
            <v>0</v>
          </cell>
          <cell r="J36">
            <v>3572830</v>
          </cell>
          <cell r="K36">
            <v>292497975.44</v>
          </cell>
          <cell r="L36">
            <v>1363945891.74</v>
          </cell>
        </row>
        <row r="37">
          <cell r="B37" t="str">
            <v>NOVL</v>
          </cell>
          <cell r="C37" t="str">
            <v>"НОВЕЛ ИНВЕСТМЕНТ ҮЦК" ХХК</v>
          </cell>
          <cell r="D37" t="str">
            <v>●</v>
          </cell>
          <cell r="E37" t="str">
            <v>●</v>
          </cell>
          <cell r="F37" t="str">
            <v>●</v>
          </cell>
          <cell r="G37">
            <v>0</v>
          </cell>
          <cell r="H37">
            <v>142914311.99000001</v>
          </cell>
          <cell r="I37">
            <v>0</v>
          </cell>
          <cell r="J37">
            <v>0</v>
          </cell>
          <cell r="K37">
            <v>142914311.99000001</v>
          </cell>
          <cell r="L37">
            <v>1136668787.3599999</v>
          </cell>
        </row>
        <row r="38">
          <cell r="B38" t="str">
            <v>GDEV</v>
          </cell>
          <cell r="C38" t="str">
            <v>"ГРАНДДЕВЕЛОПМЕНТ ҮЦК" ХХК</v>
          </cell>
          <cell r="D38" t="str">
            <v>●</v>
          </cell>
          <cell r="G38">
            <v>2848561.7800000003</v>
          </cell>
          <cell r="H38">
            <v>129402988.72999999</v>
          </cell>
          <cell r="I38">
            <v>0</v>
          </cell>
          <cell r="J38">
            <v>0</v>
          </cell>
          <cell r="K38">
            <v>132251550.50999999</v>
          </cell>
          <cell r="L38">
            <v>475891400.48000002</v>
          </cell>
        </row>
        <row r="39">
          <cell r="B39" t="str">
            <v>TCHB</v>
          </cell>
          <cell r="C39" t="str">
            <v>"ТУЛГАТ ЧАНДМАНЬ БАЯН  ҮЦК" ХХК</v>
          </cell>
          <cell r="D39" t="str">
            <v>●</v>
          </cell>
          <cell r="G39">
            <v>0</v>
          </cell>
          <cell r="H39">
            <v>134163287.64</v>
          </cell>
          <cell r="I39">
            <v>0</v>
          </cell>
          <cell r="J39">
            <v>0</v>
          </cell>
          <cell r="K39">
            <v>134163287.64</v>
          </cell>
          <cell r="L39">
            <v>467640080.71999997</v>
          </cell>
        </row>
        <row r="40">
          <cell r="B40" t="str">
            <v>MICC</v>
          </cell>
          <cell r="C40" t="str">
            <v>"ЭМ АЙ СИ СИ  ҮЦК" ХХК</v>
          </cell>
          <cell r="D40" t="str">
            <v>●</v>
          </cell>
          <cell r="E40" t="str">
            <v>●</v>
          </cell>
          <cell r="G40">
            <v>0</v>
          </cell>
          <cell r="H40">
            <v>27736854.199999999</v>
          </cell>
          <cell r="I40">
            <v>0</v>
          </cell>
          <cell r="J40">
            <v>0</v>
          </cell>
          <cell r="K40">
            <v>27736854.199999999</v>
          </cell>
          <cell r="L40">
            <v>438001499.80999994</v>
          </cell>
        </row>
        <row r="41">
          <cell r="B41" t="str">
            <v>ALTN</v>
          </cell>
          <cell r="C41" t="str">
            <v>"АЛТАН ХОРОМСОГ ҮЦК" ХХК</v>
          </cell>
          <cell r="D41" t="str">
            <v>●</v>
          </cell>
          <cell r="G41">
            <v>0</v>
          </cell>
          <cell r="H41">
            <v>50576923.120000005</v>
          </cell>
          <cell r="I41">
            <v>0</v>
          </cell>
          <cell r="J41">
            <v>0</v>
          </cell>
          <cell r="K41">
            <v>50576923.120000005</v>
          </cell>
          <cell r="L41">
            <v>331392039.32999998</v>
          </cell>
        </row>
        <row r="42">
          <cell r="B42" t="str">
            <v>MSEC</v>
          </cell>
          <cell r="C42" t="str">
            <v>"МОНСЕК ҮЦК" ХХК</v>
          </cell>
          <cell r="D42" t="str">
            <v>●</v>
          </cell>
          <cell r="G42">
            <v>0</v>
          </cell>
          <cell r="H42">
            <v>138617229</v>
          </cell>
          <cell r="I42">
            <v>0</v>
          </cell>
          <cell r="J42">
            <v>0</v>
          </cell>
          <cell r="K42">
            <v>138617229</v>
          </cell>
          <cell r="L42">
            <v>307393798.81999999</v>
          </cell>
        </row>
        <row r="43">
          <cell r="B43" t="str">
            <v>DRBR</v>
          </cell>
          <cell r="C43" t="str">
            <v>"ДАРХАН БРОКЕР ҮЦК" ХХК</v>
          </cell>
          <cell r="D43" t="str">
            <v>●</v>
          </cell>
          <cell r="G43">
            <v>0</v>
          </cell>
          <cell r="H43">
            <v>57900177.219999999</v>
          </cell>
          <cell r="I43">
            <v>0</v>
          </cell>
          <cell r="J43">
            <v>0</v>
          </cell>
          <cell r="K43">
            <v>57900177.219999999</v>
          </cell>
          <cell r="L43">
            <v>295670024.76999998</v>
          </cell>
        </row>
        <row r="44">
          <cell r="B44" t="str">
            <v>GAUL</v>
          </cell>
          <cell r="C44" t="str">
            <v>"ГАҮЛИ ҮЦК" ХХК</v>
          </cell>
          <cell r="D44" t="str">
            <v>●</v>
          </cell>
          <cell r="G44">
            <v>0</v>
          </cell>
          <cell r="H44">
            <v>72875408.420000002</v>
          </cell>
          <cell r="I44">
            <v>0</v>
          </cell>
          <cell r="J44">
            <v>0</v>
          </cell>
          <cell r="K44">
            <v>72875408.420000002</v>
          </cell>
          <cell r="L44">
            <v>219553721.51999998</v>
          </cell>
        </row>
        <row r="45">
          <cell r="B45" t="str">
            <v>BKOC</v>
          </cell>
          <cell r="C45" t="str">
            <v>"ЭС ЖИ ИНВЕСТМЕНТ ЭНД СЕКЬЮРИТИС ҮЦК" ХХК</v>
          </cell>
          <cell r="D45" t="str">
            <v>●</v>
          </cell>
          <cell r="G45">
            <v>0</v>
          </cell>
          <cell r="H45">
            <v>40498855.409999996</v>
          </cell>
          <cell r="J45">
            <v>0</v>
          </cell>
          <cell r="K45">
            <v>40498855.409999996</v>
          </cell>
          <cell r="L45">
            <v>212253556.83000001</v>
          </cell>
        </row>
        <row r="46">
          <cell r="B46" t="str">
            <v>SGC</v>
          </cell>
          <cell r="C46" t="str">
            <v>"ЭС ЖИ КАПИТАЛ ҮЦК" ХХК</v>
          </cell>
          <cell r="D46" t="str">
            <v>●</v>
          </cell>
          <cell r="E46" t="str">
            <v>●</v>
          </cell>
          <cell r="F46" t="str">
            <v>●</v>
          </cell>
          <cell r="G46">
            <v>195589.66</v>
          </cell>
          <cell r="H46">
            <v>2450609.46</v>
          </cell>
          <cell r="I46">
            <v>0</v>
          </cell>
          <cell r="J46">
            <v>0</v>
          </cell>
          <cell r="K46">
            <v>2646199.12</v>
          </cell>
          <cell r="L46">
            <v>169570998.28000003</v>
          </cell>
        </row>
        <row r="47">
          <cell r="B47" t="str">
            <v>BATS</v>
          </cell>
          <cell r="C47" t="str">
            <v>"БАТС ҮЦК" ХХК</v>
          </cell>
          <cell r="D47" t="str">
            <v>●</v>
          </cell>
          <cell r="G47">
            <v>0</v>
          </cell>
          <cell r="H47">
            <v>17896066</v>
          </cell>
          <cell r="I47">
            <v>0</v>
          </cell>
          <cell r="J47">
            <v>0</v>
          </cell>
          <cell r="K47">
            <v>17896066</v>
          </cell>
          <cell r="L47">
            <v>142087861.16</v>
          </cell>
        </row>
        <row r="48">
          <cell r="B48" t="str">
            <v>HUN</v>
          </cell>
          <cell r="C48" t="str">
            <v>"ХҮННҮ ЭМПАЙР ҮЦК" ХХК</v>
          </cell>
          <cell r="D48" t="str">
            <v>●</v>
          </cell>
          <cell r="G48">
            <v>0</v>
          </cell>
          <cell r="H48">
            <v>98857398</v>
          </cell>
          <cell r="I48">
            <v>0</v>
          </cell>
          <cell r="J48">
            <v>0</v>
          </cell>
          <cell r="K48">
            <v>98857398</v>
          </cell>
          <cell r="L48">
            <v>110378351.09999999</v>
          </cell>
        </row>
        <row r="49">
          <cell r="B49" t="str">
            <v>ZRGD</v>
          </cell>
          <cell r="C49" t="str">
            <v>"НЭТСЭК ҮЦК" ХХК</v>
          </cell>
          <cell r="D49" t="str">
            <v>●</v>
          </cell>
          <cell r="G49">
            <v>0</v>
          </cell>
          <cell r="H49">
            <v>25651730.030000001</v>
          </cell>
          <cell r="I49">
            <v>0</v>
          </cell>
          <cell r="J49">
            <v>0</v>
          </cell>
          <cell r="K49">
            <v>25651730.030000001</v>
          </cell>
          <cell r="L49">
            <v>82599681.829999998</v>
          </cell>
        </row>
        <row r="50">
          <cell r="B50" t="str">
            <v>BULG</v>
          </cell>
          <cell r="C50" t="str">
            <v>"БУЛГАН БРОКЕР ҮЦК" ХХК</v>
          </cell>
          <cell r="D50" t="str">
            <v>●</v>
          </cell>
          <cell r="G50">
            <v>0</v>
          </cell>
          <cell r="H50">
            <v>24609515.620000001</v>
          </cell>
          <cell r="I50">
            <v>0</v>
          </cell>
          <cell r="J50">
            <v>0</v>
          </cell>
          <cell r="K50">
            <v>24609515.620000001</v>
          </cell>
          <cell r="L50">
            <v>61577343.620000005</v>
          </cell>
        </row>
        <row r="51">
          <cell r="B51" t="str">
            <v>UNDR</v>
          </cell>
          <cell r="C51" t="str">
            <v>"ӨНДӨРХААН ИНВЕСТ ҮЦК" ХХК</v>
          </cell>
          <cell r="D51" t="str">
            <v>●</v>
          </cell>
          <cell r="G51">
            <v>0</v>
          </cell>
          <cell r="H51">
            <v>7178805.0899999999</v>
          </cell>
          <cell r="I51">
            <v>0</v>
          </cell>
          <cell r="J51">
            <v>0</v>
          </cell>
          <cell r="K51">
            <v>7178805.0899999999</v>
          </cell>
          <cell r="L51">
            <v>51197900.590000004</v>
          </cell>
        </row>
        <row r="52">
          <cell r="B52" t="str">
            <v>BLAC</v>
          </cell>
          <cell r="C52" t="str">
            <v>"МАЗААЛАЙ КАПИТАЛ ПАРТНЕРС ҮЦК" ХХК</v>
          </cell>
          <cell r="D52" t="str">
            <v>●</v>
          </cell>
          <cell r="G52">
            <v>0</v>
          </cell>
          <cell r="H52">
            <v>7490768</v>
          </cell>
          <cell r="I52">
            <v>0</v>
          </cell>
          <cell r="J52">
            <v>0</v>
          </cell>
          <cell r="K52">
            <v>7490768</v>
          </cell>
          <cell r="L52">
            <v>37770581</v>
          </cell>
        </row>
        <row r="53">
          <cell r="B53" t="str">
            <v>DOMI</v>
          </cell>
          <cell r="C53" t="str">
            <v>"ДОМИКС СЕК ҮЦК" ХХК</v>
          </cell>
          <cell r="D53" t="str">
            <v>●</v>
          </cell>
          <cell r="G53">
            <v>0</v>
          </cell>
          <cell r="H53">
            <v>8340294.5800000001</v>
          </cell>
          <cell r="I53">
            <v>0</v>
          </cell>
          <cell r="J53">
            <v>0</v>
          </cell>
          <cell r="K53">
            <v>8340294.5800000001</v>
          </cell>
          <cell r="L53">
            <v>34563551.100000001</v>
          </cell>
        </row>
        <row r="54">
          <cell r="B54" t="str">
            <v>NSEC</v>
          </cell>
          <cell r="C54" t="str">
            <v>"НЭЙШНЛ СЕКЮРИТИС ҮЦК" ХХК</v>
          </cell>
          <cell r="D54" t="str">
            <v>●</v>
          </cell>
          <cell r="E54" t="str">
            <v>●</v>
          </cell>
          <cell r="F54" t="str">
            <v>●</v>
          </cell>
          <cell r="G54">
            <v>0</v>
          </cell>
          <cell r="H54">
            <v>15142079</v>
          </cell>
          <cell r="I54">
            <v>0</v>
          </cell>
          <cell r="J54">
            <v>0</v>
          </cell>
          <cell r="K54">
            <v>15142079</v>
          </cell>
          <cell r="L54">
            <v>27869288.060000002</v>
          </cell>
        </row>
        <row r="55">
          <cell r="B55" t="str">
            <v>MERG</v>
          </cell>
          <cell r="C55" t="str">
            <v>"МЭРГЭН САНАА ҮЦК" ХХК</v>
          </cell>
          <cell r="D55" t="str">
            <v>●</v>
          </cell>
          <cell r="G55">
            <v>0</v>
          </cell>
          <cell r="H55">
            <v>9885279</v>
          </cell>
          <cell r="I55">
            <v>0</v>
          </cell>
          <cell r="J55">
            <v>0</v>
          </cell>
          <cell r="K55">
            <v>9885279</v>
          </cell>
          <cell r="L55">
            <v>25184222.669999998</v>
          </cell>
        </row>
        <row r="56">
          <cell r="B56" t="str">
            <v>SANR</v>
          </cell>
          <cell r="C56" t="str">
            <v>"САНАР ҮЦК" ХХК</v>
          </cell>
          <cell r="D56" t="str">
            <v>●</v>
          </cell>
          <cell r="G56">
            <v>0</v>
          </cell>
          <cell r="H56">
            <v>428820</v>
          </cell>
          <cell r="I56">
            <v>0</v>
          </cell>
          <cell r="J56">
            <v>0</v>
          </cell>
          <cell r="K56">
            <v>428820</v>
          </cell>
          <cell r="L56">
            <v>11182546</v>
          </cell>
        </row>
        <row r="57">
          <cell r="B57" t="str">
            <v>BSK</v>
          </cell>
          <cell r="C57" t="str">
            <v>"БЛЮСКАЙ СЕКЬЮРИТИЗ ҮЦК" ХК</v>
          </cell>
          <cell r="D57" t="str">
            <v>●</v>
          </cell>
          <cell r="G57">
            <v>0</v>
          </cell>
          <cell r="H57">
            <v>941850</v>
          </cell>
          <cell r="I57">
            <v>0</v>
          </cell>
          <cell r="J57">
            <v>0</v>
          </cell>
          <cell r="K57">
            <v>941850</v>
          </cell>
          <cell r="L57">
            <v>4269532</v>
          </cell>
        </row>
        <row r="58">
          <cell r="B58" t="str">
            <v>MSSC</v>
          </cell>
          <cell r="C58" t="str">
            <v xml:space="preserve"> "М СЕКЬЮРИТИС ҮЦК"</v>
          </cell>
          <cell r="D58" t="str">
            <v>●</v>
          </cell>
          <cell r="E58" t="str">
            <v>●</v>
          </cell>
          <cell r="G58">
            <v>0</v>
          </cell>
          <cell r="H58">
            <v>199387.94</v>
          </cell>
          <cell r="I58">
            <v>0</v>
          </cell>
          <cell r="J58">
            <v>0</v>
          </cell>
          <cell r="K58">
            <v>199387.94</v>
          </cell>
          <cell r="L58">
            <v>223312.94</v>
          </cell>
        </row>
        <row r="59">
          <cell r="B59" t="str">
            <v>DCF</v>
          </cell>
          <cell r="C59" t="str">
            <v>"ДИ СИ ЭФ ҮЦК" ХХК</v>
          </cell>
          <cell r="D59" t="str">
            <v>●</v>
          </cell>
          <cell r="G59">
            <v>0</v>
          </cell>
          <cell r="H59">
            <v>8470</v>
          </cell>
          <cell r="I59">
            <v>0</v>
          </cell>
          <cell r="J59">
            <v>0</v>
          </cell>
          <cell r="K59">
            <v>8470</v>
          </cell>
          <cell r="L59">
            <v>130559.14</v>
          </cell>
        </row>
        <row r="60">
          <cell r="B60" t="str">
            <v>SECP</v>
          </cell>
          <cell r="C60" t="str">
            <v>"СИКАП  ҮЦК" ХХК</v>
          </cell>
          <cell r="D60" t="str">
            <v>●</v>
          </cell>
          <cell r="F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57820</v>
          </cell>
        </row>
        <row r="61">
          <cell r="B61" t="str">
            <v>SILS</v>
          </cell>
          <cell r="C61" t="str">
            <v>"СИЛВЭР ЛАЙТ СЕКЮРИТИЙЗ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 t="str">
            <v>GATR</v>
          </cell>
          <cell r="C62" t="str">
            <v>"ГАЦУУРТ ТРЕЙД ҮЦК" ХХК</v>
          </cell>
          <cell r="D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 t="str">
            <v>MONG</v>
          </cell>
          <cell r="C63" t="str">
            <v>"МОНГОЛ СЕКЮРИТИЕС ҮЦК" 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 t="str">
            <v>MSDQ</v>
          </cell>
          <cell r="C64" t="str">
            <v>"МАСДАК ҮНЭТ ЦААСНЫ КОМПАНИ" ХХК</v>
          </cell>
          <cell r="D64" t="str">
            <v>●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 t="str">
            <v>ECM</v>
          </cell>
          <cell r="C65" t="str">
            <v>"ЕВРАЗИА КАПИТАЛ ХОЛДИНГ ҮЦК" ХК</v>
          </cell>
          <cell r="D65" t="str">
            <v>●</v>
          </cell>
          <cell r="E65" t="str">
            <v>●</v>
          </cell>
          <cell r="F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MOHU</v>
          </cell>
          <cell r="C66" t="str">
            <v>"МОНГОЛ ХУВЬЦАА ҮЦК" ХХК</v>
          </cell>
          <cell r="D66" t="str">
            <v>●</v>
          </cell>
          <cell r="G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CTRL</v>
          </cell>
          <cell r="C67" t="str">
            <v>"ЦЕНТРАЛ СЕКЬЮРИТИЙЗ ҮЦК" ХХК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Q73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J59" sqref="J59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2" style="1" customWidth="1"/>
    <col min="8" max="8" width="23" style="2" bestFit="1" customWidth="1"/>
    <col min="9" max="9" width="15.85546875" style="3" customWidth="1"/>
    <col min="10" max="10" width="24.140625" style="1" customWidth="1"/>
    <col min="11" max="11" width="24.5703125" style="1" customWidth="1"/>
    <col min="12" max="12" width="24.42578125" style="1" customWidth="1"/>
    <col min="13" max="13" width="16.7109375" style="1" customWidth="1"/>
    <col min="14" max="14" width="22.28515625" style="4" bestFit="1" customWidth="1"/>
    <col min="15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4" ht="13.9" customHeight="1" x14ac:dyDescent="0.25"/>
    <row r="7" spans="1:14" x14ac:dyDescent="0.25">
      <c r="J7" s="5"/>
    </row>
    <row r="8" spans="1:14" x14ac:dyDescent="0.25">
      <c r="I8" s="6"/>
      <c r="J8" s="7"/>
      <c r="K8" s="7"/>
    </row>
    <row r="9" spans="1:14" ht="15" customHeight="1" x14ac:dyDescent="0.25">
      <c r="B9" s="21"/>
      <c r="D9" s="41" t="s">
        <v>51</v>
      </c>
      <c r="E9" s="41"/>
      <c r="F9" s="41"/>
      <c r="G9" s="41"/>
      <c r="H9" s="41"/>
      <c r="I9" s="41"/>
      <c r="J9" s="41"/>
      <c r="K9" s="8"/>
      <c r="L9" s="8"/>
      <c r="M9" s="8"/>
    </row>
    <row r="11" spans="1:14" ht="15" customHeight="1" thickBot="1" x14ac:dyDescent="0.3">
      <c r="K11" s="22"/>
      <c r="L11" s="38" t="s">
        <v>124</v>
      </c>
      <c r="M11" s="38"/>
    </row>
    <row r="12" spans="1:14" ht="14.45" customHeight="1" x14ac:dyDescent="0.25">
      <c r="A12" s="48" t="s">
        <v>0</v>
      </c>
      <c r="B12" s="50" t="s">
        <v>43</v>
      </c>
      <c r="C12" s="50" t="s">
        <v>44</v>
      </c>
      <c r="D12" s="50" t="s">
        <v>45</v>
      </c>
      <c r="E12" s="50"/>
      <c r="F12" s="50"/>
      <c r="G12" s="56" t="s">
        <v>123</v>
      </c>
      <c r="H12" s="57"/>
      <c r="I12" s="57"/>
      <c r="J12" s="57"/>
      <c r="K12" s="58"/>
      <c r="L12" s="54" t="s">
        <v>118</v>
      </c>
      <c r="M12" s="55"/>
    </row>
    <row r="13" spans="1:14" s="21" customFormat="1" ht="15.75" customHeight="1" x14ac:dyDescent="0.25">
      <c r="A13" s="49"/>
      <c r="B13" s="51"/>
      <c r="C13" s="51"/>
      <c r="D13" s="51"/>
      <c r="E13" s="51"/>
      <c r="F13" s="51"/>
      <c r="G13" s="59"/>
      <c r="H13" s="60"/>
      <c r="I13" s="60"/>
      <c r="J13" s="60"/>
      <c r="K13" s="61"/>
      <c r="L13" s="40"/>
      <c r="M13" s="46"/>
      <c r="N13" s="9"/>
    </row>
    <row r="14" spans="1:14" s="21" customFormat="1" ht="42" customHeight="1" x14ac:dyDescent="0.25">
      <c r="A14" s="49"/>
      <c r="B14" s="51"/>
      <c r="C14" s="51"/>
      <c r="D14" s="51"/>
      <c r="E14" s="51"/>
      <c r="F14" s="51"/>
      <c r="G14" s="35" t="s">
        <v>119</v>
      </c>
      <c r="H14" s="52" t="s">
        <v>52</v>
      </c>
      <c r="I14" s="53"/>
      <c r="J14" s="53"/>
      <c r="K14" s="39" t="s">
        <v>53</v>
      </c>
      <c r="L14" s="40" t="s">
        <v>54</v>
      </c>
      <c r="M14" s="46" t="s">
        <v>55</v>
      </c>
      <c r="N14" s="9"/>
    </row>
    <row r="15" spans="1:14" s="21" customFormat="1" ht="42" customHeight="1" x14ac:dyDescent="0.25">
      <c r="A15" s="49"/>
      <c r="B15" s="51"/>
      <c r="C15" s="51"/>
      <c r="D15" s="25" t="s">
        <v>46</v>
      </c>
      <c r="E15" s="25" t="s">
        <v>47</v>
      </c>
      <c r="F15" s="25" t="s">
        <v>48</v>
      </c>
      <c r="G15" s="26" t="s">
        <v>120</v>
      </c>
      <c r="H15" s="31" t="s">
        <v>100</v>
      </c>
      <c r="I15" s="26" t="s">
        <v>57</v>
      </c>
      <c r="J15" s="26" t="s">
        <v>56</v>
      </c>
      <c r="K15" s="39"/>
      <c r="L15" s="40"/>
      <c r="M15" s="47"/>
      <c r="N15" s="9"/>
    </row>
    <row r="16" spans="1:14" x14ac:dyDescent="0.25">
      <c r="A16" s="10">
        <v>1</v>
      </c>
      <c r="B16" s="11" t="s">
        <v>8</v>
      </c>
      <c r="C16" s="27" t="s">
        <v>105</v>
      </c>
      <c r="D16" s="12" t="s">
        <v>2</v>
      </c>
      <c r="E16" s="13" t="s">
        <v>2</v>
      </c>
      <c r="F16" s="13"/>
      <c r="G16" s="36">
        <f>VLOOKUP(B16,[2]Sheet1!$B$16:$G$67,6,0)</f>
        <v>2043027132.5699999</v>
      </c>
      <c r="H16" s="14">
        <f>VLOOKUP(B16,[2]Sheet1!$B$16:$H$67,7,0)</f>
        <v>1252241163.1600001</v>
      </c>
      <c r="I16" s="14">
        <f>VLOOKUP(B16,[1]Brokers!$B$9:$AD$69,29,0)</f>
        <v>0</v>
      </c>
      <c r="J16" s="14">
        <f>VLOOKUP(B16,[2]Sheet1!$B$16:$J$67,9,0)</f>
        <v>7229311153</v>
      </c>
      <c r="K16" s="32">
        <f>VLOOKUP(B16,[2]Sheet1!$B$16:$K$67,10,0)</f>
        <v>10524579448.73</v>
      </c>
      <c r="L16" s="32">
        <f>VLOOKUP(B16,[2]Sheet1!$B$16:$L$67,11,0)</f>
        <v>99808116586.309982</v>
      </c>
      <c r="M16" s="28">
        <f>L16/$L$68</f>
        <v>0.20778467643936754</v>
      </c>
    </row>
    <row r="17" spans="1:14" x14ac:dyDescent="0.25">
      <c r="A17" s="10">
        <v>2</v>
      </c>
      <c r="B17" s="11" t="s">
        <v>59</v>
      </c>
      <c r="C17" s="27" t="s">
        <v>72</v>
      </c>
      <c r="D17" s="12" t="s">
        <v>2</v>
      </c>
      <c r="E17" s="13" t="s">
        <v>2</v>
      </c>
      <c r="F17" s="13"/>
      <c r="G17" s="36">
        <f>VLOOKUP(B17,[2]Sheet1!$B$16:$G$67,6,0)</f>
        <v>0</v>
      </c>
      <c r="H17" s="14">
        <f>VLOOKUP(B17,[2]Sheet1!$B$16:$H$67,7,0)</f>
        <v>14406707442.059999</v>
      </c>
      <c r="I17" s="14">
        <f>VLOOKUP(B17,[1]Brokers!$B$9:$AD$69,29,0)</f>
        <v>0</v>
      </c>
      <c r="J17" s="14">
        <f>VLOOKUP(B17,[2]Sheet1!$B$16:$J$67,9,0)</f>
        <v>14562150210</v>
      </c>
      <c r="K17" s="32">
        <f>VLOOKUP(B17,[2]Sheet1!$B$16:$K$67,10,0)</f>
        <v>28968857652.060001</v>
      </c>
      <c r="L17" s="32">
        <f>VLOOKUP(B17,[2]Sheet1!$B$16:$L$67,11,0)</f>
        <v>95160353940.209991</v>
      </c>
      <c r="M17" s="28">
        <f>L17/$L$68</f>
        <v>0.19810877140661665</v>
      </c>
    </row>
    <row r="18" spans="1:14" x14ac:dyDescent="0.25">
      <c r="A18" s="10">
        <v>3</v>
      </c>
      <c r="B18" s="11" t="s">
        <v>5</v>
      </c>
      <c r="C18" s="27" t="s">
        <v>67</v>
      </c>
      <c r="D18" s="12" t="s">
        <v>2</v>
      </c>
      <c r="E18" s="13" t="s">
        <v>2</v>
      </c>
      <c r="F18" s="13" t="s">
        <v>2</v>
      </c>
      <c r="G18" s="36">
        <f>VLOOKUP(B18,[2]Sheet1!$B$16:$G$67,6,0)</f>
        <v>4856964020.6599998</v>
      </c>
      <c r="H18" s="14">
        <f>VLOOKUP(B18,[2]Sheet1!$B$16:$H$67,7,0)</f>
        <v>12194438548.970001</v>
      </c>
      <c r="I18" s="14">
        <f>VLOOKUP(B18,[1]Brokers!$B$9:$AD$69,29,0)</f>
        <v>0</v>
      </c>
      <c r="J18" s="14">
        <f>VLOOKUP(B18,[2]Sheet1!$B$16:$J$67,9,0)</f>
        <v>5392074850</v>
      </c>
      <c r="K18" s="32">
        <f>VLOOKUP(B18,[2]Sheet1!$B$16:$K$67,10,0)</f>
        <v>22443477419.630001</v>
      </c>
      <c r="L18" s="32">
        <f>VLOOKUP(B18,[2]Sheet1!$B$16:$L$67,11,0)</f>
        <v>86497727570.340012</v>
      </c>
      <c r="M18" s="28">
        <f>L18/$L$68</f>
        <v>0.18007455656576216</v>
      </c>
    </row>
    <row r="19" spans="1:14" s="21" customFormat="1" x14ac:dyDescent="0.25">
      <c r="A19" s="10">
        <v>4</v>
      </c>
      <c r="B19" s="11" t="s">
        <v>1</v>
      </c>
      <c r="C19" s="27" t="s">
        <v>66</v>
      </c>
      <c r="D19" s="12" t="s">
        <v>2</v>
      </c>
      <c r="E19" s="13" t="s">
        <v>2</v>
      </c>
      <c r="F19" s="13" t="s">
        <v>2</v>
      </c>
      <c r="G19" s="36">
        <f>VLOOKUP(B19,[2]Sheet1!$B$16:$G$67,6,0)</f>
        <v>4736297977.3900003</v>
      </c>
      <c r="H19" s="14">
        <f>VLOOKUP(B19,[2]Sheet1!$B$16:$H$67,7,0)</f>
        <v>5818005219.3699999</v>
      </c>
      <c r="I19" s="14">
        <f>VLOOKUP(B19,[1]Brokers!$B$9:$AD$69,29,0)</f>
        <v>0</v>
      </c>
      <c r="J19" s="14">
        <f>VLOOKUP(B19,[2]Sheet1!$B$16:$J$67,9,0)</f>
        <v>6800000</v>
      </c>
      <c r="K19" s="32">
        <f>VLOOKUP(B19,[2]Sheet1!$B$16:$K$67,10,0)</f>
        <v>10561103196.76</v>
      </c>
      <c r="L19" s="32">
        <f>VLOOKUP(B19,[2]Sheet1!$B$16:$L$67,11,0)</f>
        <v>33777510013.669998</v>
      </c>
      <c r="M19" s="28">
        <f>L19/$L$68</f>
        <v>7.0319421197059154E-2</v>
      </c>
      <c r="N19" s="9"/>
    </row>
    <row r="20" spans="1:14" x14ac:dyDescent="0.25">
      <c r="A20" s="10">
        <v>5</v>
      </c>
      <c r="B20" s="11" t="s">
        <v>12</v>
      </c>
      <c r="C20" s="27" t="s">
        <v>109</v>
      </c>
      <c r="D20" s="12" t="s">
        <v>2</v>
      </c>
      <c r="E20" s="13"/>
      <c r="F20" s="13"/>
      <c r="G20" s="36">
        <f>VLOOKUP(B20,[2]Sheet1!$B$16:$G$67,6,0)</f>
        <v>4864511625</v>
      </c>
      <c r="H20" s="14">
        <f>VLOOKUP(B20,[2]Sheet1!$B$16:$H$67,7,0)</f>
        <v>8601027893.8299999</v>
      </c>
      <c r="I20" s="14">
        <f>VLOOKUP(B20,[1]Brokers!$B$9:$AD$69,29,0)</f>
        <v>0</v>
      </c>
      <c r="J20" s="14">
        <f>VLOOKUP(B20,[2]Sheet1!$B$16:$J$67,9,0)</f>
        <v>30201500</v>
      </c>
      <c r="K20" s="32">
        <f>VLOOKUP(B20,[2]Sheet1!$B$16:$K$67,10,0)</f>
        <v>13495741018.83</v>
      </c>
      <c r="L20" s="32">
        <f>VLOOKUP(B20,[2]Sheet1!$B$16:$L$67,11,0)</f>
        <v>29852913770.190002</v>
      </c>
      <c r="M20" s="28">
        <f>L20/$L$68</f>
        <v>6.2149033973075606E-2</v>
      </c>
    </row>
    <row r="21" spans="1:14" x14ac:dyDescent="0.25">
      <c r="A21" s="10">
        <v>6</v>
      </c>
      <c r="B21" s="11" t="s">
        <v>9</v>
      </c>
      <c r="C21" s="27" t="s">
        <v>69</v>
      </c>
      <c r="D21" s="12" t="s">
        <v>2</v>
      </c>
      <c r="E21" s="13" t="s">
        <v>2</v>
      </c>
      <c r="F21" s="13" t="s">
        <v>2</v>
      </c>
      <c r="G21" s="36">
        <f>VLOOKUP(B21,[2]Sheet1!$B$16:$G$67,6,0)</f>
        <v>669127.62</v>
      </c>
      <c r="H21" s="14">
        <f>VLOOKUP(B21,[2]Sheet1!$B$16:$H$67,7,0)</f>
        <v>124528312.84</v>
      </c>
      <c r="I21" s="14">
        <f>VLOOKUP(B21,[1]Brokers!$B$9:$AD$69,29,0)</f>
        <v>0</v>
      </c>
      <c r="J21" s="14">
        <f>VLOOKUP(B21,[2]Sheet1!$B$16:$J$67,9,0)</f>
        <v>748775000</v>
      </c>
      <c r="K21" s="32">
        <f>VLOOKUP(B21,[2]Sheet1!$B$16:$K$67,10,0)</f>
        <v>873972440.46000004</v>
      </c>
      <c r="L21" s="32">
        <f>VLOOKUP(B21,[2]Sheet1!$B$16:$L$67,11,0)</f>
        <v>22128420689.819996</v>
      </c>
      <c r="M21" s="28">
        <f>L21/$L$68</f>
        <v>4.6067863921390978E-2</v>
      </c>
    </row>
    <row r="22" spans="1:14" x14ac:dyDescent="0.25">
      <c r="A22" s="10">
        <v>7</v>
      </c>
      <c r="B22" s="11" t="s">
        <v>7</v>
      </c>
      <c r="C22" s="27" t="s">
        <v>106</v>
      </c>
      <c r="D22" s="12" t="s">
        <v>2</v>
      </c>
      <c r="E22" s="13" t="s">
        <v>2</v>
      </c>
      <c r="F22" s="13"/>
      <c r="G22" s="36">
        <f>VLOOKUP(B22,[2]Sheet1!$B$16:$G$67,6,0)</f>
        <v>0</v>
      </c>
      <c r="H22" s="14">
        <f>VLOOKUP(B22,[2]Sheet1!$B$16:$H$67,7,0)</f>
        <v>904062553.75999999</v>
      </c>
      <c r="I22" s="14">
        <f>VLOOKUP(B22,[1]Brokers!$B$9:$AD$69,29,0)</f>
        <v>0</v>
      </c>
      <c r="J22" s="14">
        <f>VLOOKUP(B22,[2]Sheet1!$B$16:$J$67,9,0)</f>
        <v>62897000</v>
      </c>
      <c r="K22" s="32">
        <f>VLOOKUP(B22,[2]Sheet1!$B$16:$K$67,10,0)</f>
        <v>966959553.75999999</v>
      </c>
      <c r="L22" s="32">
        <f>VLOOKUP(B22,[2]Sheet1!$B$16:$L$67,11,0)</f>
        <v>21078100292.139996</v>
      </c>
      <c r="M22" s="28">
        <f>L22/$L$68</f>
        <v>4.3881263357689521E-2</v>
      </c>
    </row>
    <row r="23" spans="1:14" x14ac:dyDescent="0.25">
      <c r="A23" s="10">
        <v>8</v>
      </c>
      <c r="B23" s="11" t="s">
        <v>39</v>
      </c>
      <c r="C23" s="27" t="s">
        <v>108</v>
      </c>
      <c r="D23" s="12" t="s">
        <v>2</v>
      </c>
      <c r="E23" s="13"/>
      <c r="F23" s="13"/>
      <c r="G23" s="36">
        <f>VLOOKUP(B23,[2]Sheet1!$B$16:$G$67,6,0)</f>
        <v>0</v>
      </c>
      <c r="H23" s="14">
        <f>VLOOKUP(B23,[2]Sheet1!$B$16:$H$67,7,0)</f>
        <v>2266162594.6300001</v>
      </c>
      <c r="I23" s="14">
        <f>VLOOKUP(B23,[1]Brokers!$B$9:$AD$69,29,0)</f>
        <v>0</v>
      </c>
      <c r="J23" s="14">
        <f>VLOOKUP(B23,[2]Sheet1!$B$16:$J$67,9,0)</f>
        <v>26400000</v>
      </c>
      <c r="K23" s="32">
        <f>VLOOKUP(B23,[2]Sheet1!$B$16:$K$67,10,0)</f>
        <v>2292562594.6300001</v>
      </c>
      <c r="L23" s="32">
        <f>VLOOKUP(B23,[2]Sheet1!$B$16:$L$67,11,0)</f>
        <v>20285355889.77</v>
      </c>
      <c r="M23" s="28">
        <f>L23/$L$68</f>
        <v>4.2230895183442627E-2</v>
      </c>
    </row>
    <row r="24" spans="1:14" x14ac:dyDescent="0.25">
      <c r="A24" s="10">
        <v>9</v>
      </c>
      <c r="B24" s="11" t="s">
        <v>10</v>
      </c>
      <c r="C24" s="27" t="s">
        <v>65</v>
      </c>
      <c r="D24" s="12" t="s">
        <v>2</v>
      </c>
      <c r="E24" s="13" t="s">
        <v>2</v>
      </c>
      <c r="F24" s="13" t="s">
        <v>2</v>
      </c>
      <c r="G24" s="36">
        <f>VLOOKUP(B24,[2]Sheet1!$B$16:$G$67,6,0)</f>
        <v>0</v>
      </c>
      <c r="H24" s="14">
        <f>VLOOKUP(B24,[2]Sheet1!$B$16:$H$67,7,0)</f>
        <v>4774637929.8199997</v>
      </c>
      <c r="I24" s="14">
        <f>VLOOKUP(B24,[1]Brokers!$B$9:$AD$69,29,0)</f>
        <v>0</v>
      </c>
      <c r="J24" s="14">
        <f>VLOOKUP(B24,[2]Sheet1!$B$16:$J$67,9,0)</f>
        <v>2800000</v>
      </c>
      <c r="K24" s="32">
        <f>VLOOKUP(B24,[2]Sheet1!$B$16:$K$67,10,0)</f>
        <v>4777437929.8199997</v>
      </c>
      <c r="L24" s="32">
        <f>VLOOKUP(B24,[2]Sheet1!$B$16:$L$67,11,0)</f>
        <v>15922222984.040001</v>
      </c>
      <c r="M24" s="28">
        <f>L24/$L$68</f>
        <v>3.3147544148608883E-2</v>
      </c>
      <c r="N24" s="1"/>
    </row>
    <row r="25" spans="1:14" x14ac:dyDescent="0.25">
      <c r="A25" s="10">
        <v>10</v>
      </c>
      <c r="B25" s="11" t="s">
        <v>4</v>
      </c>
      <c r="C25" s="27" t="s">
        <v>84</v>
      </c>
      <c r="D25" s="12" t="s">
        <v>2</v>
      </c>
      <c r="E25" s="13"/>
      <c r="F25" s="13" t="s">
        <v>2</v>
      </c>
      <c r="G25" s="36">
        <f>VLOOKUP(B25,[2]Sheet1!$B$16:$G$67,6,0)</f>
        <v>0</v>
      </c>
      <c r="H25" s="14">
        <f>VLOOKUP(B25,[2]Sheet1!$B$16:$H$67,7,0)</f>
        <v>10382957.83</v>
      </c>
      <c r="I25" s="14">
        <f>VLOOKUP(B25,[1]Brokers!$B$9:$AD$69,29,0)</f>
        <v>0</v>
      </c>
      <c r="J25" s="14">
        <f>VLOOKUP(B25,[2]Sheet1!$B$16:$J$67,9,0)</f>
        <v>0</v>
      </c>
      <c r="K25" s="32">
        <f>VLOOKUP(B25,[2]Sheet1!$B$16:$K$67,10,0)</f>
        <v>10382957.83</v>
      </c>
      <c r="L25" s="32">
        <f>VLOOKUP(B25,[2]Sheet1!$B$16:$L$67,11,0)</f>
        <v>14005211592.690001</v>
      </c>
      <c r="M25" s="28">
        <f>L25/$L$68</f>
        <v>2.9156630330114116E-2</v>
      </c>
    </row>
    <row r="26" spans="1:14" x14ac:dyDescent="0.25">
      <c r="A26" s="10">
        <v>11</v>
      </c>
      <c r="B26" s="11" t="s">
        <v>32</v>
      </c>
      <c r="C26" s="27" t="s">
        <v>73</v>
      </c>
      <c r="D26" s="12" t="s">
        <v>2</v>
      </c>
      <c r="E26" s="13"/>
      <c r="F26" s="13" t="s">
        <v>2</v>
      </c>
      <c r="G26" s="36">
        <f>VLOOKUP(B26,[2]Sheet1!$B$16:$G$67,6,0)</f>
        <v>0</v>
      </c>
      <c r="H26" s="14">
        <f>VLOOKUP(B26,[2]Sheet1!$B$16:$H$67,7,0)</f>
        <v>1479938365.0599999</v>
      </c>
      <c r="I26" s="14">
        <f>VLOOKUP(B26,[1]Brokers!$B$9:$AD$69,29,0)</f>
        <v>0</v>
      </c>
      <c r="J26" s="14">
        <f>VLOOKUP(B26,[2]Sheet1!$B$16:$J$67,9,0)</f>
        <v>2994600000</v>
      </c>
      <c r="K26" s="32">
        <f>VLOOKUP(B26,[2]Sheet1!$B$16:$K$67,10,0)</f>
        <v>4474538365.0600004</v>
      </c>
      <c r="L26" s="32">
        <f>VLOOKUP(B26,[2]Sheet1!$B$16:$L$67,11,0)</f>
        <v>9545331983.7900009</v>
      </c>
      <c r="M26" s="28">
        <f>L26/$L$68</f>
        <v>1.9871867996256707E-2</v>
      </c>
    </row>
    <row r="27" spans="1:14" x14ac:dyDescent="0.25">
      <c r="A27" s="10">
        <v>12</v>
      </c>
      <c r="B27" s="11" t="s">
        <v>101</v>
      </c>
      <c r="C27" s="27" t="s">
        <v>102</v>
      </c>
      <c r="D27" s="12" t="s">
        <v>2</v>
      </c>
      <c r="E27" s="13"/>
      <c r="F27" s="13"/>
      <c r="G27" s="36">
        <f>VLOOKUP(B27,[2]Sheet1!$B$16:$G$67,6,0)</f>
        <v>2484839456.23</v>
      </c>
      <c r="H27" s="14">
        <f>VLOOKUP(B27,[2]Sheet1!$B$16:$H$67,7,0)</f>
        <v>360115849.04999995</v>
      </c>
      <c r="I27" s="14">
        <v>0</v>
      </c>
      <c r="J27" s="14">
        <f>VLOOKUP(B27,[2]Sheet1!$B$16:$J$67,9,0)</f>
        <v>2143753</v>
      </c>
      <c r="K27" s="32">
        <f>VLOOKUP(B27,[2]Sheet1!$B$16:$K$67,10,0)</f>
        <v>2847099058.2799997</v>
      </c>
      <c r="L27" s="32">
        <f>VLOOKUP(B27,[2]Sheet1!$B$16:$L$67,11,0)</f>
        <v>7048458762.6000004</v>
      </c>
      <c r="M27" s="28">
        <f>L27/$L$68</f>
        <v>1.4673773771861258E-2</v>
      </c>
    </row>
    <row r="28" spans="1:14" x14ac:dyDescent="0.25">
      <c r="A28" s="10">
        <v>13</v>
      </c>
      <c r="B28" s="11" t="s">
        <v>21</v>
      </c>
      <c r="C28" s="27" t="s">
        <v>79</v>
      </c>
      <c r="D28" s="12" t="s">
        <v>2</v>
      </c>
      <c r="E28" s="13"/>
      <c r="F28" s="13"/>
      <c r="G28" s="36">
        <f>VLOOKUP(B28,[2]Sheet1!$B$16:$G$67,6,0)</f>
        <v>0</v>
      </c>
      <c r="H28" s="14">
        <f>VLOOKUP(B28,[2]Sheet1!$B$16:$H$67,7,0)</f>
        <v>490915580</v>
      </c>
      <c r="I28" s="14">
        <f>VLOOKUP(B28,[1]Brokers!$B$9:$AD$69,29,0)</f>
        <v>0</v>
      </c>
      <c r="J28" s="14">
        <f>VLOOKUP(B28,[2]Sheet1!$B$16:$J$67,9,0)</f>
        <v>0</v>
      </c>
      <c r="K28" s="32">
        <f>VLOOKUP(B28,[2]Sheet1!$B$16:$K$67,10,0)</f>
        <v>490915580</v>
      </c>
      <c r="L28" s="32">
        <f>VLOOKUP(B28,[2]Sheet1!$B$16:$L$67,11,0)</f>
        <v>4290444377.2399998</v>
      </c>
      <c r="M28" s="28">
        <f>L28/$L$68</f>
        <v>8.9320250416206805E-3</v>
      </c>
    </row>
    <row r="29" spans="1:14" x14ac:dyDescent="0.25">
      <c r="A29" s="10">
        <v>14</v>
      </c>
      <c r="B29" s="11" t="s">
        <v>17</v>
      </c>
      <c r="C29" s="27" t="s">
        <v>107</v>
      </c>
      <c r="D29" s="12" t="s">
        <v>2</v>
      </c>
      <c r="E29" s="13"/>
      <c r="F29" s="13"/>
      <c r="G29" s="36">
        <f>VLOOKUP(B29,[2]Sheet1!$B$16:$G$67,6,0)</f>
        <v>0</v>
      </c>
      <c r="H29" s="14">
        <f>VLOOKUP(B29,[2]Sheet1!$B$16:$H$67,7,0)</f>
        <v>60186541</v>
      </c>
      <c r="I29" s="14">
        <f>VLOOKUP(B29,[1]Brokers!$B$9:$AD$69,29,0)</f>
        <v>0</v>
      </c>
      <c r="J29" s="14">
        <f>VLOOKUP(B29,[2]Sheet1!$B$16:$J$67,9,0)</f>
        <v>0</v>
      </c>
      <c r="K29" s="32">
        <f>VLOOKUP(B29,[2]Sheet1!$B$16:$K$67,10,0)</f>
        <v>60186541</v>
      </c>
      <c r="L29" s="32">
        <f>VLOOKUP(B29,[2]Sheet1!$B$16:$L$67,11,0)</f>
        <v>3747140489.9899998</v>
      </c>
      <c r="M29" s="28">
        <f>L29/$L$68</f>
        <v>7.8009524767670094E-3</v>
      </c>
    </row>
    <row r="30" spans="1:14" x14ac:dyDescent="0.25">
      <c r="A30" s="10">
        <f t="shared" ref="A30:A48" si="0">+A29+1</f>
        <v>15</v>
      </c>
      <c r="B30" s="11" t="s">
        <v>63</v>
      </c>
      <c r="C30" s="27" t="s">
        <v>64</v>
      </c>
      <c r="D30" s="12" t="s">
        <v>2</v>
      </c>
      <c r="E30" s="13"/>
      <c r="F30" s="13" t="s">
        <v>2</v>
      </c>
      <c r="G30" s="36">
        <f>VLOOKUP(B30,[2]Sheet1!$B$16:$G$67,6,0)</f>
        <v>0</v>
      </c>
      <c r="H30" s="14">
        <f>VLOOKUP(B30,[2]Sheet1!$B$16:$H$67,7,0)</f>
        <v>546476334.18000007</v>
      </c>
      <c r="I30" s="14">
        <f>VLOOKUP(B30,[1]Brokers!$B$9:$AD$69,29,0)</f>
        <v>0</v>
      </c>
      <c r="J30" s="14">
        <f>VLOOKUP(B30,[2]Sheet1!$B$16:$J$67,9,0)</f>
        <v>0</v>
      </c>
      <c r="K30" s="32">
        <f>VLOOKUP(B30,[2]Sheet1!$B$16:$K$67,10,0)</f>
        <v>546476334.18000007</v>
      </c>
      <c r="L30" s="32">
        <f>VLOOKUP(B30,[2]Sheet1!$B$16:$L$67,11,0)</f>
        <v>2655036304.6399999</v>
      </c>
      <c r="M30" s="28">
        <f>L30/$L$68</f>
        <v>5.5273646910001528E-3</v>
      </c>
    </row>
    <row r="31" spans="1:14" x14ac:dyDescent="0.25">
      <c r="A31" s="10">
        <f t="shared" si="0"/>
        <v>16</v>
      </c>
      <c r="B31" s="11" t="s">
        <v>113</v>
      </c>
      <c r="C31" s="27" t="s">
        <v>114</v>
      </c>
      <c r="D31" s="12" t="s">
        <v>2</v>
      </c>
      <c r="E31" s="13"/>
      <c r="F31" s="13"/>
      <c r="G31" s="36">
        <v>0</v>
      </c>
      <c r="H31" s="14">
        <v>9674908.5800000001</v>
      </c>
      <c r="I31" s="14" t="s">
        <v>103</v>
      </c>
      <c r="J31" s="14">
        <v>783684000</v>
      </c>
      <c r="K31" s="32">
        <v>793358908.58000004</v>
      </c>
      <c r="L31" s="32">
        <v>1960841522.28</v>
      </c>
      <c r="M31" s="28">
        <f>L31/$L$68</f>
        <v>4.0821612028265801E-3</v>
      </c>
    </row>
    <row r="32" spans="1:14" x14ac:dyDescent="0.25">
      <c r="A32" s="10">
        <f t="shared" si="0"/>
        <v>17</v>
      </c>
      <c r="B32" s="11" t="s">
        <v>15</v>
      </c>
      <c r="C32" s="27" t="s">
        <v>70</v>
      </c>
      <c r="D32" s="12" t="s">
        <v>2</v>
      </c>
      <c r="E32" s="13"/>
      <c r="F32" s="13"/>
      <c r="G32" s="36">
        <f>VLOOKUP(B32,[2]Sheet1!$B$16:$G$67,6,0)</f>
        <v>0</v>
      </c>
      <c r="H32" s="14">
        <f>VLOOKUP(B32,[2]Sheet1!$B$16:$H$67,7,0)</f>
        <v>670042046.49000001</v>
      </c>
      <c r="I32" s="14">
        <f>VLOOKUP(B32,[1]Brokers!$B$9:$AD$69,29,0)</f>
        <v>0</v>
      </c>
      <c r="J32" s="14">
        <f>VLOOKUP(B32,[2]Sheet1!$B$16:$J$67,9,0)</f>
        <v>0</v>
      </c>
      <c r="K32" s="32">
        <f>VLOOKUP(B32,[2]Sheet1!$B$16:$K$67,10,0)</f>
        <v>670042046.49000001</v>
      </c>
      <c r="L32" s="32">
        <f>VLOOKUP(B32,[2]Sheet1!$B$16:$L$67,11,0)</f>
        <v>1828819201.47</v>
      </c>
      <c r="M32" s="28">
        <f>L32/$L$68</f>
        <v>3.8073116600185267E-3</v>
      </c>
      <c r="N32" s="1"/>
    </row>
    <row r="33" spans="1:14" x14ac:dyDescent="0.25">
      <c r="A33" s="10">
        <f t="shared" si="0"/>
        <v>18</v>
      </c>
      <c r="B33" s="11" t="s">
        <v>35</v>
      </c>
      <c r="C33" s="27" t="s">
        <v>97</v>
      </c>
      <c r="D33" s="12" t="s">
        <v>2</v>
      </c>
      <c r="E33" s="13"/>
      <c r="F33" s="13"/>
      <c r="G33" s="36">
        <f>VLOOKUP(B33,[2]Sheet1!$B$16:$G$67,6,0)</f>
        <v>0</v>
      </c>
      <c r="H33" s="14">
        <f>VLOOKUP(B33,[2]Sheet1!$B$16:$H$67,7,0)</f>
        <v>548866521.09000003</v>
      </c>
      <c r="I33" s="14">
        <f>VLOOKUP(B33,[1]Brokers!$B$9:$AD$69,29,0)</f>
        <v>0</v>
      </c>
      <c r="J33" s="14">
        <f>VLOOKUP(B33,[2]Sheet1!$B$16:$J$67,9,0)</f>
        <v>65200000</v>
      </c>
      <c r="K33" s="32">
        <f>VLOOKUP(B33,[2]Sheet1!$B$16:$K$67,10,0)</f>
        <v>614066521.09000003</v>
      </c>
      <c r="L33" s="32">
        <f>VLOOKUP(B33,[2]Sheet1!$B$16:$L$67,11,0)</f>
        <v>1757132132.9400001</v>
      </c>
      <c r="M33" s="28">
        <f>L33/$L$68</f>
        <v>3.6580705476836214E-3</v>
      </c>
      <c r="N33" s="1"/>
    </row>
    <row r="34" spans="1:14" x14ac:dyDescent="0.25">
      <c r="A34" s="10">
        <f t="shared" si="0"/>
        <v>19</v>
      </c>
      <c r="B34" s="11" t="s">
        <v>6</v>
      </c>
      <c r="C34" s="27" t="s">
        <v>68</v>
      </c>
      <c r="D34" s="12" t="s">
        <v>2</v>
      </c>
      <c r="E34" s="13" t="s">
        <v>2</v>
      </c>
      <c r="F34" s="13" t="s">
        <v>2</v>
      </c>
      <c r="G34" s="36">
        <f>VLOOKUP(B34,[2]Sheet1!$B$16:$G$67,6,0)</f>
        <v>0</v>
      </c>
      <c r="H34" s="14">
        <f>VLOOKUP(B34,[2]Sheet1!$B$16:$H$67,7,0)</f>
        <v>79471264.290000007</v>
      </c>
      <c r="I34" s="14">
        <f>VLOOKUP(B34,[1]Brokers!$B$9:$AD$69,29,0)</f>
        <v>0</v>
      </c>
      <c r="J34" s="14">
        <f>VLOOKUP(B34,[2]Sheet1!$B$16:$J$67,9,0)</f>
        <v>0</v>
      </c>
      <c r="K34" s="32">
        <f>VLOOKUP(B34,[2]Sheet1!$B$16:$K$67,10,0)</f>
        <v>79471264.290000007</v>
      </c>
      <c r="L34" s="32">
        <f>VLOOKUP(B34,[2]Sheet1!$B$16:$L$67,11,0)</f>
        <v>1498266002.2399998</v>
      </c>
      <c r="M34" s="28">
        <f>L34/$L$68</f>
        <v>3.119152300868528E-3</v>
      </c>
      <c r="N34" s="1"/>
    </row>
    <row r="35" spans="1:14" x14ac:dyDescent="0.25">
      <c r="A35" s="10">
        <f t="shared" si="0"/>
        <v>20</v>
      </c>
      <c r="B35" s="11" t="s">
        <v>16</v>
      </c>
      <c r="C35" s="27" t="s">
        <v>78</v>
      </c>
      <c r="D35" s="12" t="s">
        <v>2</v>
      </c>
      <c r="E35" s="13" t="s">
        <v>2</v>
      </c>
      <c r="F35" s="13"/>
      <c r="G35" s="36">
        <f>VLOOKUP(B35,[2]Sheet1!$B$16:$G$67,6,0)</f>
        <v>365051120</v>
      </c>
      <c r="H35" s="14">
        <f>VLOOKUP(B35,[2]Sheet1!$B$16:$H$67,7,0)</f>
        <v>148043145</v>
      </c>
      <c r="I35" s="14">
        <f>VLOOKUP(B35,[1]Brokers!$B$9:$AD$69,29,0)</f>
        <v>0</v>
      </c>
      <c r="J35" s="14">
        <f>VLOOKUP(B35,[2]Sheet1!$B$16:$J$67,9,0)</f>
        <v>0</v>
      </c>
      <c r="K35" s="32">
        <f>VLOOKUP(B35,[2]Sheet1!$B$16:$K$67,10,0)</f>
        <v>513094265</v>
      </c>
      <c r="L35" s="32">
        <f>VLOOKUP(B35,[2]Sheet1!$B$16:$L$67,11,0)</f>
        <v>1489492506.54</v>
      </c>
      <c r="M35" s="28">
        <f>L35/$L$68</f>
        <v>3.1008872736581392E-3</v>
      </c>
      <c r="N35" s="1"/>
    </row>
    <row r="36" spans="1:14" x14ac:dyDescent="0.25">
      <c r="A36" s="10">
        <f t="shared" si="0"/>
        <v>21</v>
      </c>
      <c r="B36" s="11" t="s">
        <v>38</v>
      </c>
      <c r="C36" s="27" t="s">
        <v>82</v>
      </c>
      <c r="D36" s="12" t="s">
        <v>2</v>
      </c>
      <c r="E36" s="13" t="s">
        <v>2</v>
      </c>
      <c r="F36" s="13" t="s">
        <v>2</v>
      </c>
      <c r="G36" s="36">
        <f>VLOOKUP(B36,[2]Sheet1!$B$16:$G$67,6,0)</f>
        <v>0</v>
      </c>
      <c r="H36" s="14">
        <f>VLOOKUP(B36,[2]Sheet1!$B$16:$H$67,7,0)</f>
        <v>288925145.44</v>
      </c>
      <c r="I36" s="14">
        <f>VLOOKUP(B36,[1]Brokers!$B$9:$AD$69,29,0)</f>
        <v>0</v>
      </c>
      <c r="J36" s="14">
        <f>VLOOKUP(B36,[2]Sheet1!$B$16:$J$67,9,0)</f>
        <v>3572830</v>
      </c>
      <c r="K36" s="32">
        <f>VLOOKUP(B36,[2]Sheet1!$B$16:$K$67,10,0)</f>
        <v>292497975.44</v>
      </c>
      <c r="L36" s="32">
        <f>VLOOKUP(B36,[2]Sheet1!$B$16:$L$67,11,0)</f>
        <v>1363945891.74</v>
      </c>
      <c r="M36" s="28">
        <f>L36/$L$68</f>
        <v>2.8395191241878778E-3</v>
      </c>
      <c r="N36" s="1"/>
    </row>
    <row r="37" spans="1:14" x14ac:dyDescent="0.25">
      <c r="A37" s="10">
        <f t="shared" si="0"/>
        <v>22</v>
      </c>
      <c r="B37" s="11" t="s">
        <v>3</v>
      </c>
      <c r="C37" s="27" t="s">
        <v>71</v>
      </c>
      <c r="D37" s="12" t="s">
        <v>2</v>
      </c>
      <c r="E37" s="13"/>
      <c r="F37" s="13" t="s">
        <v>2</v>
      </c>
      <c r="G37" s="36">
        <f>VLOOKUP(B37,[2]Sheet1!$B$16:$G$67,6,0)</f>
        <v>0</v>
      </c>
      <c r="H37" s="14">
        <f>VLOOKUP(B37,[2]Sheet1!$B$16:$H$67,7,0)</f>
        <v>142914311.99000001</v>
      </c>
      <c r="I37" s="14">
        <f>VLOOKUP(B37,[1]Brokers!$B$9:$AD$69,29,0)</f>
        <v>0</v>
      </c>
      <c r="J37" s="14">
        <f>VLOOKUP(B37,[2]Sheet1!$B$16:$J$67,9,0)</f>
        <v>0</v>
      </c>
      <c r="K37" s="32">
        <f>VLOOKUP(B37,[2]Sheet1!$B$16:$K$67,10,0)</f>
        <v>142914311.99000001</v>
      </c>
      <c r="L37" s="32">
        <f>VLOOKUP(B37,[2]Sheet1!$B$16:$L$67,11,0)</f>
        <v>1136668787.3599999</v>
      </c>
      <c r="M37" s="28">
        <f>L37/$L$68</f>
        <v>2.366364222453642E-3</v>
      </c>
      <c r="N37" s="1"/>
    </row>
    <row r="38" spans="1:14" x14ac:dyDescent="0.25">
      <c r="A38" s="10">
        <f t="shared" si="0"/>
        <v>23</v>
      </c>
      <c r="B38" s="11" t="s">
        <v>31</v>
      </c>
      <c r="C38" s="27" t="s">
        <v>94</v>
      </c>
      <c r="D38" s="12" t="s">
        <v>2</v>
      </c>
      <c r="E38" s="13"/>
      <c r="F38" s="13"/>
      <c r="G38" s="36">
        <f>VLOOKUP(B38,[2]Sheet1!$B$16:$G$67,6,0)</f>
        <v>2848561.7800000003</v>
      </c>
      <c r="H38" s="14">
        <f>VLOOKUP(B38,[2]Sheet1!$B$16:$H$67,7,0)</f>
        <v>129402988.72999999</v>
      </c>
      <c r="I38" s="14">
        <f>VLOOKUP(B38,[1]Brokers!$B$9:$AD$69,29,0)</f>
        <v>0</v>
      </c>
      <c r="J38" s="14">
        <f>VLOOKUP(B38,[2]Sheet1!$B$16:$J$67,9,0)</f>
        <v>0</v>
      </c>
      <c r="K38" s="32">
        <f>VLOOKUP(B38,[2]Sheet1!$B$16:$K$67,10,0)</f>
        <v>132251550.50999999</v>
      </c>
      <c r="L38" s="32">
        <f>VLOOKUP(B38,[2]Sheet1!$B$16:$L$67,11,0)</f>
        <v>475891400.48000002</v>
      </c>
      <c r="M38" s="28">
        <f>L38/$L$68</f>
        <v>9.9073045410594794E-4</v>
      </c>
      <c r="N38" s="1"/>
    </row>
    <row r="39" spans="1:14" x14ac:dyDescent="0.25">
      <c r="A39" s="10">
        <f t="shared" si="0"/>
        <v>24</v>
      </c>
      <c r="B39" s="11" t="s">
        <v>23</v>
      </c>
      <c r="C39" s="27" t="s">
        <v>75</v>
      </c>
      <c r="D39" s="12" t="s">
        <v>2</v>
      </c>
      <c r="E39" s="13"/>
      <c r="F39" s="13"/>
      <c r="G39" s="36">
        <f>VLOOKUP(B39,[2]Sheet1!$B$16:$G$67,6,0)</f>
        <v>0</v>
      </c>
      <c r="H39" s="14">
        <f>VLOOKUP(B39,[2]Sheet1!$B$16:$H$67,7,0)</f>
        <v>134163287.64</v>
      </c>
      <c r="I39" s="14">
        <f>VLOOKUP(B39,[1]Brokers!$B$9:$AD$69,29,0)</f>
        <v>0</v>
      </c>
      <c r="J39" s="14">
        <f>VLOOKUP(B39,[2]Sheet1!$B$16:$J$67,9,0)</f>
        <v>0</v>
      </c>
      <c r="K39" s="32">
        <f>VLOOKUP(B39,[2]Sheet1!$B$16:$K$67,10,0)</f>
        <v>134163287.64</v>
      </c>
      <c r="L39" s="32">
        <f>VLOOKUP(B39,[2]Sheet1!$B$16:$L$67,11,0)</f>
        <v>467640080.71999997</v>
      </c>
      <c r="M39" s="28">
        <f>L39/$L$68</f>
        <v>9.7355251442359013E-4</v>
      </c>
      <c r="N39" s="1"/>
    </row>
    <row r="40" spans="1:14" x14ac:dyDescent="0.25">
      <c r="A40" s="10">
        <f t="shared" si="0"/>
        <v>25</v>
      </c>
      <c r="B40" s="11" t="s">
        <v>34</v>
      </c>
      <c r="C40" s="27" t="s">
        <v>34</v>
      </c>
      <c r="D40" s="12" t="s">
        <v>2</v>
      </c>
      <c r="E40" s="13" t="s">
        <v>2</v>
      </c>
      <c r="F40" s="13"/>
      <c r="G40" s="36">
        <f>VLOOKUP(B40,[2]Sheet1!$B$16:$G$67,6,0)</f>
        <v>0</v>
      </c>
      <c r="H40" s="14">
        <f>VLOOKUP(B40,[2]Sheet1!$B$16:$H$67,7,0)</f>
        <v>27736854.199999999</v>
      </c>
      <c r="I40" s="14">
        <f>VLOOKUP(B40,[1]Brokers!$B$9:$AD$69,29,0)</f>
        <v>0</v>
      </c>
      <c r="J40" s="14">
        <f>VLOOKUP(B40,[2]Sheet1!$B$16:$J$67,9,0)</f>
        <v>0</v>
      </c>
      <c r="K40" s="32">
        <f>VLOOKUP(B40,[2]Sheet1!$B$16:$K$67,10,0)</f>
        <v>27736854.199999999</v>
      </c>
      <c r="L40" s="32">
        <f>VLOOKUP(B40,[2]Sheet1!$B$16:$L$67,11,0)</f>
        <v>438001499.80999994</v>
      </c>
      <c r="M40" s="28">
        <f>L40/$L$68</f>
        <v>9.1184968748785891E-4</v>
      </c>
      <c r="N40" s="1"/>
    </row>
    <row r="41" spans="1:14" x14ac:dyDescent="0.25">
      <c r="A41" s="10">
        <f t="shared" si="0"/>
        <v>26</v>
      </c>
      <c r="B41" s="11" t="s">
        <v>26</v>
      </c>
      <c r="C41" s="27" t="s">
        <v>96</v>
      </c>
      <c r="D41" s="12" t="s">
        <v>2</v>
      </c>
      <c r="E41" s="13"/>
      <c r="F41" s="13"/>
      <c r="G41" s="36">
        <f>VLOOKUP(B41,[2]Sheet1!$B$16:$G$67,6,0)</f>
        <v>0</v>
      </c>
      <c r="H41" s="14">
        <f>VLOOKUP(B41,[2]Sheet1!$B$16:$H$67,7,0)</f>
        <v>50576923.120000005</v>
      </c>
      <c r="I41" s="14">
        <f>VLOOKUP(B41,[1]Brokers!$B$9:$AD$69,29,0)</f>
        <v>0</v>
      </c>
      <c r="J41" s="14">
        <f>VLOOKUP(B41,[2]Sheet1!$B$16:$J$67,9,0)</f>
        <v>0</v>
      </c>
      <c r="K41" s="32">
        <f>VLOOKUP(B41,[2]Sheet1!$B$16:$K$67,10,0)</f>
        <v>50576923.120000005</v>
      </c>
      <c r="L41" s="32">
        <f>VLOOKUP(B41,[2]Sheet1!$B$16:$L$67,11,0)</f>
        <v>331392039.32999998</v>
      </c>
      <c r="M41" s="28">
        <f>L41/$L$68</f>
        <v>6.899056912592922E-4</v>
      </c>
      <c r="N41" s="1"/>
    </row>
    <row r="42" spans="1:14" x14ac:dyDescent="0.25">
      <c r="A42" s="10">
        <v>27</v>
      </c>
      <c r="B42" s="11" t="s">
        <v>13</v>
      </c>
      <c r="C42" s="27" t="s">
        <v>81</v>
      </c>
      <c r="D42" s="12" t="s">
        <v>2</v>
      </c>
      <c r="E42" s="13"/>
      <c r="F42" s="13"/>
      <c r="G42" s="36">
        <f>VLOOKUP(B42,[2]Sheet1!$B$16:$G$67,6,0)</f>
        <v>0</v>
      </c>
      <c r="H42" s="14">
        <f>VLOOKUP(B42,[2]Sheet1!$B$16:$H$67,7,0)</f>
        <v>138617229</v>
      </c>
      <c r="I42" s="14">
        <f>VLOOKUP(B42,[1]Brokers!$B$9:$AD$69,29,0)</f>
        <v>0</v>
      </c>
      <c r="J42" s="14">
        <f>VLOOKUP(B42,[2]Sheet1!$B$16:$J$67,9,0)</f>
        <v>0</v>
      </c>
      <c r="K42" s="32">
        <f>VLOOKUP(B42,[2]Sheet1!$B$16:$K$67,10,0)</f>
        <v>138617229</v>
      </c>
      <c r="L42" s="32">
        <f>VLOOKUP(B42,[2]Sheet1!$B$16:$L$67,11,0)</f>
        <v>307393798.81999999</v>
      </c>
      <c r="M42" s="28">
        <f>L42/$L$68</f>
        <v>6.3994515888943844E-4</v>
      </c>
      <c r="N42" s="1"/>
    </row>
    <row r="43" spans="1:14" x14ac:dyDescent="0.25">
      <c r="A43" s="10">
        <f t="shared" si="0"/>
        <v>28</v>
      </c>
      <c r="B43" s="11" t="s">
        <v>28</v>
      </c>
      <c r="C43" s="27" t="s">
        <v>87</v>
      </c>
      <c r="D43" s="12" t="s">
        <v>2</v>
      </c>
      <c r="E43" s="13"/>
      <c r="F43" s="13"/>
      <c r="G43" s="36">
        <f>VLOOKUP(B43,[2]Sheet1!$B$16:$G$67,6,0)</f>
        <v>0</v>
      </c>
      <c r="H43" s="14">
        <f>VLOOKUP(B43,[2]Sheet1!$B$16:$H$67,7,0)</f>
        <v>57900177.219999999</v>
      </c>
      <c r="I43" s="14">
        <f>VLOOKUP(B43,[1]Brokers!$B$9:$AD$69,29,0)</f>
        <v>0</v>
      </c>
      <c r="J43" s="14">
        <f>VLOOKUP(B43,[2]Sheet1!$B$16:$J$67,9,0)</f>
        <v>0</v>
      </c>
      <c r="K43" s="32">
        <f>VLOOKUP(B43,[2]Sheet1!$B$16:$K$67,10,0)</f>
        <v>57900177.219999999</v>
      </c>
      <c r="L43" s="32">
        <f>VLOOKUP(B43,[2]Sheet1!$B$16:$L$67,11,0)</f>
        <v>295670024.76999998</v>
      </c>
      <c r="M43" s="28">
        <f>L43/$L$68</f>
        <v>6.1553811985348055E-4</v>
      </c>
      <c r="N43" s="1"/>
    </row>
    <row r="44" spans="1:14" x14ac:dyDescent="0.25">
      <c r="A44" s="10">
        <f t="shared" si="0"/>
        <v>29</v>
      </c>
      <c r="B44" s="11" t="s">
        <v>11</v>
      </c>
      <c r="C44" s="27" t="s">
        <v>74</v>
      </c>
      <c r="D44" s="12" t="s">
        <v>2</v>
      </c>
      <c r="E44" s="13" t="s">
        <v>103</v>
      </c>
      <c r="F44" s="13"/>
      <c r="G44" s="36">
        <f>VLOOKUP(B44,[2]Sheet1!$B$16:$G$67,6,0)</f>
        <v>0</v>
      </c>
      <c r="H44" s="14">
        <f>VLOOKUP(B44,[2]Sheet1!$B$16:$H$67,7,0)</f>
        <v>72875408.420000002</v>
      </c>
      <c r="I44" s="14">
        <f>VLOOKUP(B44,[1]Brokers!$B$9:$AD$69,29,0)</f>
        <v>0</v>
      </c>
      <c r="J44" s="14">
        <f>VLOOKUP(B44,[2]Sheet1!$B$16:$J$67,9,0)</f>
        <v>0</v>
      </c>
      <c r="K44" s="32">
        <f>VLOOKUP(B44,[2]Sheet1!$B$16:$K$67,10,0)</f>
        <v>72875408.420000002</v>
      </c>
      <c r="L44" s="32">
        <f>VLOOKUP(B44,[2]Sheet1!$B$16:$L$67,11,0)</f>
        <v>219553721.51999998</v>
      </c>
      <c r="M44" s="28">
        <f>L44/$L$68</f>
        <v>4.5707604298536163E-4</v>
      </c>
      <c r="N44" s="1"/>
    </row>
    <row r="45" spans="1:14" x14ac:dyDescent="0.25">
      <c r="A45" s="10">
        <f t="shared" si="0"/>
        <v>30</v>
      </c>
      <c r="B45" s="11" t="s">
        <v>104</v>
      </c>
      <c r="C45" s="27" t="s">
        <v>111</v>
      </c>
      <c r="D45" s="12" t="s">
        <v>2</v>
      </c>
      <c r="E45" s="13"/>
      <c r="F45" s="13" t="s">
        <v>2</v>
      </c>
      <c r="G45" s="36">
        <f>VLOOKUP(B45,[2]Sheet1!$B$16:$G$67,6,0)</f>
        <v>0</v>
      </c>
      <c r="H45" s="14">
        <f>VLOOKUP(B45,[2]Sheet1!$B$16:$H$67,7,0)</f>
        <v>40498855.409999996</v>
      </c>
      <c r="I45" s="14">
        <v>0</v>
      </c>
      <c r="J45" s="14">
        <f>VLOOKUP(B45,[2]Sheet1!$B$16:$J$67,9,0)</f>
        <v>0</v>
      </c>
      <c r="K45" s="32">
        <f>VLOOKUP(B45,[2]Sheet1!$B$16:$K$67,10,0)</f>
        <v>40498855.409999996</v>
      </c>
      <c r="L45" s="32">
        <f>VLOOKUP(B45,[2]Sheet1!$B$16:$L$67,11,0)</f>
        <v>212253556.83000001</v>
      </c>
      <c r="M45" s="28">
        <f>L45/$L$68</f>
        <v>4.418782573748695E-4</v>
      </c>
      <c r="N45" s="1"/>
    </row>
    <row r="46" spans="1:14" x14ac:dyDescent="0.25">
      <c r="A46" s="10">
        <f t="shared" si="0"/>
        <v>31</v>
      </c>
      <c r="B46" s="11" t="s">
        <v>40</v>
      </c>
      <c r="C46" s="27" t="s">
        <v>99</v>
      </c>
      <c r="D46" s="12" t="s">
        <v>2</v>
      </c>
      <c r="E46" s="13" t="s">
        <v>2</v>
      </c>
      <c r="F46" s="13" t="s">
        <v>2</v>
      </c>
      <c r="G46" s="36">
        <f>VLOOKUP(B46,[2]Sheet1!$B$16:$G$67,6,0)</f>
        <v>195589.66</v>
      </c>
      <c r="H46" s="14">
        <f>VLOOKUP(B46,[2]Sheet1!$B$16:$H$67,7,0)</f>
        <v>2450609.46</v>
      </c>
      <c r="I46" s="14">
        <f>VLOOKUP(B46,[1]Brokers!$B$9:$AD$69,29,0)</f>
        <v>0</v>
      </c>
      <c r="J46" s="14">
        <f>VLOOKUP(B46,[2]Sheet1!$B$16:$J$67,9,0)</f>
        <v>0</v>
      </c>
      <c r="K46" s="32">
        <f>VLOOKUP(B46,[2]Sheet1!$B$16:$K$67,10,0)</f>
        <v>2646199.12</v>
      </c>
      <c r="L46" s="32">
        <f>VLOOKUP(B46,[2]Sheet1!$B$16:$L$67,11,0)</f>
        <v>169570998.28000003</v>
      </c>
      <c r="M46" s="28">
        <f>L46/$L$68</f>
        <v>3.5301993681687412E-4</v>
      </c>
      <c r="N46" s="1"/>
    </row>
    <row r="47" spans="1:14" x14ac:dyDescent="0.25">
      <c r="A47" s="10">
        <f t="shared" si="0"/>
        <v>32</v>
      </c>
      <c r="B47" s="11" t="s">
        <v>41</v>
      </c>
      <c r="C47" s="27" t="s">
        <v>41</v>
      </c>
      <c r="D47" s="12" t="s">
        <v>2</v>
      </c>
      <c r="E47" s="13"/>
      <c r="F47" s="13"/>
      <c r="G47" s="36">
        <f>VLOOKUP(B47,[2]Sheet1!$B$16:$G$67,6,0)</f>
        <v>0</v>
      </c>
      <c r="H47" s="14">
        <f>VLOOKUP(B47,[2]Sheet1!$B$16:$H$67,7,0)</f>
        <v>17896066</v>
      </c>
      <c r="I47" s="14">
        <f>VLOOKUP(B47,[1]Brokers!$B$9:$AD$69,29,0)</f>
        <v>0</v>
      </c>
      <c r="J47" s="14">
        <f>VLOOKUP(B47,[2]Sheet1!$B$16:$J$67,9,0)</f>
        <v>0</v>
      </c>
      <c r="K47" s="32">
        <f>VLOOKUP(B47,[2]Sheet1!$B$16:$K$67,10,0)</f>
        <v>17896066</v>
      </c>
      <c r="L47" s="32">
        <f>VLOOKUP(B47,[2]Sheet1!$B$16:$L$67,11,0)</f>
        <v>142087861.16</v>
      </c>
      <c r="M47" s="28">
        <f>L47/$L$68</f>
        <v>2.9580440215562536E-4</v>
      </c>
      <c r="N47" s="1"/>
    </row>
    <row r="48" spans="1:14" x14ac:dyDescent="0.25">
      <c r="A48" s="10">
        <f t="shared" si="0"/>
        <v>33</v>
      </c>
      <c r="B48" s="11" t="s">
        <v>42</v>
      </c>
      <c r="C48" s="27" t="s">
        <v>89</v>
      </c>
      <c r="D48" s="12" t="s">
        <v>2</v>
      </c>
      <c r="E48" s="13"/>
      <c r="F48" s="13"/>
      <c r="G48" s="36">
        <f>VLOOKUP(B48,[2]Sheet1!$B$16:$G$67,6,0)</f>
        <v>0</v>
      </c>
      <c r="H48" s="14">
        <f>VLOOKUP(B48,[2]Sheet1!$B$16:$H$67,7,0)</f>
        <v>98857398</v>
      </c>
      <c r="I48" s="14">
        <f>VLOOKUP(B48,[1]Brokers!$B$9:$AD$69,29,0)</f>
        <v>0</v>
      </c>
      <c r="J48" s="14">
        <f>VLOOKUP(B48,[2]Sheet1!$B$16:$J$67,9,0)</f>
        <v>0</v>
      </c>
      <c r="K48" s="32">
        <f>VLOOKUP(B48,[2]Sheet1!$B$16:$K$67,10,0)</f>
        <v>98857398</v>
      </c>
      <c r="L48" s="32">
        <f>VLOOKUP(B48,[2]Sheet1!$B$16:$L$67,11,0)</f>
        <v>110378351.09999999</v>
      </c>
      <c r="M48" s="28">
        <f>L48/$L$68</f>
        <v>2.2979022902802916E-4</v>
      </c>
    </row>
    <row r="49" spans="1:17" x14ac:dyDescent="0.25">
      <c r="A49" s="10">
        <f t="shared" ref="A49:A64" si="1">+A48+1</f>
        <v>34</v>
      </c>
      <c r="B49" s="11" t="s">
        <v>18</v>
      </c>
      <c r="C49" s="27" t="s">
        <v>112</v>
      </c>
      <c r="D49" s="12" t="s">
        <v>2</v>
      </c>
      <c r="E49" s="13"/>
      <c r="F49" s="13"/>
      <c r="G49" s="36">
        <f>VLOOKUP(B49,[2]Sheet1!$B$16:$G$67,6,0)</f>
        <v>0</v>
      </c>
      <c r="H49" s="14">
        <f>VLOOKUP(B49,[2]Sheet1!$B$16:$H$67,7,0)</f>
        <v>25651730.030000001</v>
      </c>
      <c r="I49" s="14">
        <f>VLOOKUP(B49,[1]Brokers!$B$9:$AD$69,29,0)</f>
        <v>0</v>
      </c>
      <c r="J49" s="14">
        <f>VLOOKUP(B49,[2]Sheet1!$B$16:$J$67,9,0)</f>
        <v>0</v>
      </c>
      <c r="K49" s="32">
        <f>VLOOKUP(B49,[2]Sheet1!$B$16:$K$67,10,0)</f>
        <v>25651730.030000001</v>
      </c>
      <c r="L49" s="32">
        <f>VLOOKUP(B49,[2]Sheet1!$B$16:$L$67,11,0)</f>
        <v>82599681.829999998</v>
      </c>
      <c r="M49" s="28">
        <f>L49/$L$68</f>
        <v>1.7195944328034124E-4</v>
      </c>
    </row>
    <row r="50" spans="1:17" s="16" customFormat="1" x14ac:dyDescent="0.25">
      <c r="A50" s="10">
        <f t="shared" si="1"/>
        <v>35</v>
      </c>
      <c r="B50" s="11" t="s">
        <v>19</v>
      </c>
      <c r="C50" s="27" t="s">
        <v>91</v>
      </c>
      <c r="D50" s="12" t="s">
        <v>2</v>
      </c>
      <c r="E50" s="13"/>
      <c r="F50" s="13"/>
      <c r="G50" s="36">
        <f>VLOOKUP(B50,[2]Sheet1!$B$16:$G$67,6,0)</f>
        <v>0</v>
      </c>
      <c r="H50" s="14">
        <f>VLOOKUP(B50,[2]Sheet1!$B$16:$H$67,7,0)</f>
        <v>24609515.620000001</v>
      </c>
      <c r="I50" s="14">
        <f>VLOOKUP(B50,[1]Brokers!$B$9:$AD$69,29,0)</f>
        <v>0</v>
      </c>
      <c r="J50" s="14">
        <f>VLOOKUP(B50,[2]Sheet1!$B$16:$J$67,9,0)</f>
        <v>0</v>
      </c>
      <c r="K50" s="32">
        <f>VLOOKUP(B50,[2]Sheet1!$B$16:$K$67,10,0)</f>
        <v>24609515.620000001</v>
      </c>
      <c r="L50" s="32">
        <f>VLOOKUP(B50,[2]Sheet1!$B$16:$L$67,11,0)</f>
        <v>61577343.620000005</v>
      </c>
      <c r="M50" s="28">
        <f>L50/$L$68</f>
        <v>1.2819426773786488E-4</v>
      </c>
      <c r="N50" s="15"/>
    </row>
    <row r="51" spans="1:17" x14ac:dyDescent="0.25">
      <c r="A51" s="10">
        <f t="shared" si="1"/>
        <v>36</v>
      </c>
      <c r="B51" s="11" t="s">
        <v>20</v>
      </c>
      <c r="C51" s="27" t="s">
        <v>85</v>
      </c>
      <c r="D51" s="12" t="s">
        <v>2</v>
      </c>
      <c r="E51" s="13"/>
      <c r="F51" s="13"/>
      <c r="G51" s="36">
        <f>VLOOKUP(B51,[2]Sheet1!$B$16:$G$67,6,0)</f>
        <v>0</v>
      </c>
      <c r="H51" s="14">
        <f>VLOOKUP(B51,[2]Sheet1!$B$16:$H$67,7,0)</f>
        <v>7178805.0899999999</v>
      </c>
      <c r="I51" s="14">
        <f>VLOOKUP(B51,[1]Brokers!$B$9:$AD$69,29,0)</f>
        <v>0</v>
      </c>
      <c r="J51" s="14">
        <f>VLOOKUP(B51,[2]Sheet1!$B$16:$J$67,9,0)</f>
        <v>0</v>
      </c>
      <c r="K51" s="32">
        <f>VLOOKUP(B51,[2]Sheet1!$B$16:$K$67,10,0)</f>
        <v>7178805.0899999999</v>
      </c>
      <c r="L51" s="32">
        <f>VLOOKUP(B51,[2]Sheet1!$B$16:$L$67,11,0)</f>
        <v>51197900.590000004</v>
      </c>
      <c r="M51" s="28">
        <f>L51/$L$68</f>
        <v>1.0658591277262133E-4</v>
      </c>
    </row>
    <row r="52" spans="1:17" x14ac:dyDescent="0.25">
      <c r="A52" s="10">
        <f t="shared" si="1"/>
        <v>37</v>
      </c>
      <c r="B52" s="11" t="s">
        <v>25</v>
      </c>
      <c r="C52" s="27" t="s">
        <v>110</v>
      </c>
      <c r="D52" s="12" t="s">
        <v>2</v>
      </c>
      <c r="E52" s="13"/>
      <c r="F52" s="13"/>
      <c r="G52" s="36">
        <f>VLOOKUP(B52,[2]Sheet1!$B$16:$G$67,6,0)</f>
        <v>0</v>
      </c>
      <c r="H52" s="14">
        <f>VLOOKUP(B52,[2]Sheet1!$B$16:$H$67,7,0)</f>
        <v>7490768</v>
      </c>
      <c r="I52" s="14">
        <f>VLOOKUP(B52,[1]Brokers!$B$9:$AD$69,29,0)</f>
        <v>0</v>
      </c>
      <c r="J52" s="14">
        <f>VLOOKUP(B52,[2]Sheet1!$B$16:$J$67,9,0)</f>
        <v>0</v>
      </c>
      <c r="K52" s="32">
        <f>VLOOKUP(B52,[2]Sheet1!$B$16:$K$67,10,0)</f>
        <v>7490768</v>
      </c>
      <c r="L52" s="32">
        <f>VLOOKUP(B52,[2]Sheet1!$B$16:$L$67,11,0)</f>
        <v>37770581</v>
      </c>
      <c r="M52" s="28">
        <f>L52/$L$68</f>
        <v>7.8632361980552617E-5</v>
      </c>
    </row>
    <row r="53" spans="1:17" x14ac:dyDescent="0.25">
      <c r="A53" s="10">
        <f t="shared" si="1"/>
        <v>38</v>
      </c>
      <c r="B53" s="11" t="s">
        <v>61</v>
      </c>
      <c r="C53" s="27" t="s">
        <v>62</v>
      </c>
      <c r="D53" s="12" t="s">
        <v>2</v>
      </c>
      <c r="E53" s="13"/>
      <c r="F53" s="13"/>
      <c r="G53" s="36">
        <f>VLOOKUP(B53,[2]Sheet1!$B$16:$G$67,6,0)</f>
        <v>0</v>
      </c>
      <c r="H53" s="14">
        <f>VLOOKUP(B53,[2]Sheet1!$B$16:$H$67,7,0)</f>
        <v>8340294.5800000001</v>
      </c>
      <c r="I53" s="14">
        <f>VLOOKUP(B53,[1]Brokers!$B$9:$AD$69,29,0)</f>
        <v>0</v>
      </c>
      <c r="J53" s="14">
        <f>VLOOKUP(B53,[2]Sheet1!$B$16:$J$67,9,0)</f>
        <v>0</v>
      </c>
      <c r="K53" s="32">
        <f>VLOOKUP(B53,[2]Sheet1!$B$16:$K$67,10,0)</f>
        <v>8340294.5800000001</v>
      </c>
      <c r="L53" s="32">
        <f>VLOOKUP(B53,[2]Sheet1!$B$16:$L$67,11,0)</f>
        <v>34563551.100000001</v>
      </c>
      <c r="M53" s="28">
        <f>L53/$L$68</f>
        <v>7.1955834129968179E-5</v>
      </c>
    </row>
    <row r="54" spans="1:17" x14ac:dyDescent="0.25">
      <c r="A54" s="10">
        <f t="shared" si="1"/>
        <v>39</v>
      </c>
      <c r="B54" s="11" t="s">
        <v>14</v>
      </c>
      <c r="C54" s="27" t="s">
        <v>83</v>
      </c>
      <c r="D54" s="12" t="s">
        <v>2</v>
      </c>
      <c r="E54" s="13" t="s">
        <v>2</v>
      </c>
      <c r="F54" s="13" t="s">
        <v>2</v>
      </c>
      <c r="G54" s="36">
        <f>VLOOKUP(B54,[2]Sheet1!$B$16:$G$67,6,0)</f>
        <v>0</v>
      </c>
      <c r="H54" s="14">
        <f>VLOOKUP(B54,[2]Sheet1!$B$16:$H$67,7,0)</f>
        <v>15142079</v>
      </c>
      <c r="I54" s="14">
        <f>VLOOKUP(B54,[1]Brokers!$B$9:$AD$69,29,0)</f>
        <v>0</v>
      </c>
      <c r="J54" s="14">
        <f>VLOOKUP(B54,[2]Sheet1!$B$16:$J$67,9,0)</f>
        <v>0</v>
      </c>
      <c r="K54" s="32">
        <f>VLOOKUP(B54,[2]Sheet1!$B$16:$K$67,10,0)</f>
        <v>15142079</v>
      </c>
      <c r="L54" s="32">
        <f>VLOOKUP(B54,[2]Sheet1!$B$16:$L$67,11,0)</f>
        <v>27869288.060000002</v>
      </c>
      <c r="M54" s="28">
        <f>L54/$L$68</f>
        <v>5.8019439702932106E-5</v>
      </c>
    </row>
    <row r="55" spans="1:17" x14ac:dyDescent="0.25">
      <c r="A55" s="10">
        <f t="shared" si="1"/>
        <v>40</v>
      </c>
      <c r="B55" s="11" t="s">
        <v>29</v>
      </c>
      <c r="C55" s="27" t="s">
        <v>88</v>
      </c>
      <c r="D55" s="12" t="s">
        <v>2</v>
      </c>
      <c r="E55" s="13"/>
      <c r="F55" s="13"/>
      <c r="G55" s="36">
        <f>VLOOKUP(B55,[2]Sheet1!$B$16:$G$67,6,0)</f>
        <v>0</v>
      </c>
      <c r="H55" s="14">
        <f>VLOOKUP(B55,[2]Sheet1!$B$16:$H$67,7,0)</f>
        <v>9885279</v>
      </c>
      <c r="I55" s="14">
        <f>VLOOKUP(B55,[1]Brokers!$B$9:$AD$69,29,0)</f>
        <v>0</v>
      </c>
      <c r="J55" s="14">
        <f>VLOOKUP(B55,[2]Sheet1!$B$16:$J$67,9,0)</f>
        <v>0</v>
      </c>
      <c r="K55" s="32">
        <f>VLOOKUP(B55,[2]Sheet1!$B$16:$K$67,10,0)</f>
        <v>9885279</v>
      </c>
      <c r="L55" s="32">
        <f>VLOOKUP(B55,[2]Sheet1!$B$16:$L$67,11,0)</f>
        <v>25184222.669999998</v>
      </c>
      <c r="M55" s="28">
        <f>L55/$L$68</f>
        <v>5.242955921663686E-5</v>
      </c>
    </row>
    <row r="56" spans="1:17" x14ac:dyDescent="0.25">
      <c r="A56" s="10">
        <f t="shared" si="1"/>
        <v>41</v>
      </c>
      <c r="B56" s="11" t="s">
        <v>27</v>
      </c>
      <c r="C56" s="27" t="s">
        <v>90</v>
      </c>
      <c r="D56" s="12" t="s">
        <v>2</v>
      </c>
      <c r="E56" s="13"/>
      <c r="F56" s="13"/>
      <c r="G56" s="36">
        <f>VLOOKUP(B56,[2]Sheet1!$B$16:$G$67,6,0)</f>
        <v>0</v>
      </c>
      <c r="H56" s="14">
        <f>VLOOKUP(B56,[2]Sheet1!$B$16:$H$67,7,0)</f>
        <v>428820</v>
      </c>
      <c r="I56" s="14">
        <f>VLOOKUP(B56,[1]Brokers!$B$9:$AD$69,29,0)</f>
        <v>0</v>
      </c>
      <c r="J56" s="14">
        <f>VLOOKUP(B56,[2]Sheet1!$B$16:$J$67,9,0)</f>
        <v>0</v>
      </c>
      <c r="K56" s="32">
        <f>VLOOKUP(B56,[2]Sheet1!$B$16:$K$67,10,0)</f>
        <v>428820</v>
      </c>
      <c r="L56" s="32">
        <f>VLOOKUP(B56,[2]Sheet1!$B$16:$L$67,11,0)</f>
        <v>11182546</v>
      </c>
      <c r="M56" s="28">
        <f>L56/$L$68</f>
        <v>2.3280288035182213E-5</v>
      </c>
    </row>
    <row r="57" spans="1:17" x14ac:dyDescent="0.25">
      <c r="A57" s="10">
        <f t="shared" si="1"/>
        <v>42</v>
      </c>
      <c r="B57" s="11" t="s">
        <v>36</v>
      </c>
      <c r="C57" s="27" t="s">
        <v>98</v>
      </c>
      <c r="D57" s="12" t="s">
        <v>2</v>
      </c>
      <c r="E57" s="13"/>
      <c r="F57" s="13"/>
      <c r="G57" s="36">
        <f>VLOOKUP(B57,[2]Sheet1!$B$16:$G$67,6,0)</f>
        <v>0</v>
      </c>
      <c r="H57" s="14">
        <f>VLOOKUP(B57,[2]Sheet1!$B$16:$H$67,7,0)</f>
        <v>941850</v>
      </c>
      <c r="I57" s="14">
        <f>VLOOKUP(B57,[1]Brokers!$B$9:$AD$69,29,0)</f>
        <v>0</v>
      </c>
      <c r="J57" s="14">
        <f>VLOOKUP(B57,[2]Sheet1!$B$16:$J$67,9,0)</f>
        <v>0</v>
      </c>
      <c r="K57" s="32">
        <f>VLOOKUP(B57,[2]Sheet1!$B$16:$K$67,10,0)</f>
        <v>941850</v>
      </c>
      <c r="L57" s="32">
        <f>VLOOKUP(B57,[2]Sheet1!$B$16:$L$67,11,0)</f>
        <v>4269532</v>
      </c>
      <c r="M57" s="28">
        <f>L57/$L$68</f>
        <v>8.8884887873859495E-6</v>
      </c>
    </row>
    <row r="58" spans="1:17" x14ac:dyDescent="0.25">
      <c r="A58" s="10">
        <v>43</v>
      </c>
      <c r="B58" s="11" t="s">
        <v>122</v>
      </c>
      <c r="C58" s="27" t="s">
        <v>121</v>
      </c>
      <c r="D58" s="12" t="s">
        <v>2</v>
      </c>
      <c r="E58" s="13"/>
      <c r="F58" s="13"/>
      <c r="G58" s="36">
        <v>0</v>
      </c>
      <c r="H58" s="14">
        <v>199387.94</v>
      </c>
      <c r="I58" s="14">
        <v>0</v>
      </c>
      <c r="J58" s="14">
        <v>0</v>
      </c>
      <c r="K58" s="32">
        <v>199387.94</v>
      </c>
      <c r="L58" s="32">
        <v>223312.94</v>
      </c>
      <c r="M58" s="28">
        <f>L58/$L$68</f>
        <v>4.649021399226405E-7</v>
      </c>
      <c r="Q58" s="1">
        <v>0</v>
      </c>
    </row>
    <row r="59" spans="1:17" x14ac:dyDescent="0.25">
      <c r="A59" s="10">
        <f t="shared" si="1"/>
        <v>44</v>
      </c>
      <c r="B59" s="11" t="s">
        <v>22</v>
      </c>
      <c r="C59" s="27" t="s">
        <v>77</v>
      </c>
      <c r="D59" s="12" t="s">
        <v>2</v>
      </c>
      <c r="E59" s="13" t="s">
        <v>2</v>
      </c>
      <c r="F59" s="13" t="s">
        <v>2</v>
      </c>
      <c r="G59" s="36">
        <f>VLOOKUP(B59,[2]Sheet1!$B$16:$G$67,6,0)</f>
        <v>0</v>
      </c>
      <c r="H59" s="14">
        <f>VLOOKUP(B59,[2]Sheet1!$B$16:$H$67,7,0)</f>
        <v>0</v>
      </c>
      <c r="I59" s="14">
        <f>VLOOKUP(B59,[1]Brokers!$B$9:$AD$69,29,0)</f>
        <v>0</v>
      </c>
      <c r="J59" s="14">
        <f>VLOOKUP(B59,[2]Sheet1!$B$16:$J$67,9,0)</f>
        <v>0</v>
      </c>
      <c r="K59" s="32">
        <f>VLOOKUP(B59,[2]Sheet1!$B$16:$K$67,10,0)</f>
        <v>0</v>
      </c>
      <c r="L59" s="32">
        <f>VLOOKUP(B59,[2]Sheet1!$B$16:$L$67,11,0)</f>
        <v>57820</v>
      </c>
      <c r="M59" s="28">
        <f>L59/$L$68</f>
        <v>1.2037207396188986E-7</v>
      </c>
    </row>
    <row r="60" spans="1:17" x14ac:dyDescent="0.25">
      <c r="A60" s="10">
        <v>45</v>
      </c>
      <c r="B60" s="11" t="s">
        <v>58</v>
      </c>
      <c r="C60" s="27" t="s">
        <v>93</v>
      </c>
      <c r="D60" s="12" t="s">
        <v>2</v>
      </c>
      <c r="E60" s="13"/>
      <c r="F60" s="13"/>
      <c r="G60" s="36">
        <f>VLOOKUP(B60,[2]Sheet1!$B$16:$G$67,6,0)</f>
        <v>0</v>
      </c>
      <c r="H60" s="14">
        <f>VLOOKUP(B60,[2]Sheet1!$B$16:$H$67,7,0)</f>
        <v>0</v>
      </c>
      <c r="I60" s="14">
        <f>VLOOKUP(B60,[1]Brokers!$B$9:$AD$69,29,0)</f>
        <v>0</v>
      </c>
      <c r="J60" s="14">
        <f>VLOOKUP(B60,[2]Sheet1!$B$16:$J$67,9,0)</f>
        <v>0</v>
      </c>
      <c r="K60" s="32">
        <f>VLOOKUP(B60,[2]Sheet1!$B$16:$K$67,10,0)</f>
        <v>0</v>
      </c>
      <c r="L60" s="32">
        <f>VLOOKUP(B60,[2]Sheet1!$B$16:$L$67,11,0)</f>
        <v>0</v>
      </c>
      <c r="M60" s="28">
        <f>L60/$L$68</f>
        <v>0</v>
      </c>
    </row>
    <row r="61" spans="1:17" x14ac:dyDescent="0.25">
      <c r="A61" s="10">
        <f t="shared" si="1"/>
        <v>46</v>
      </c>
      <c r="B61" s="11" t="s">
        <v>37</v>
      </c>
      <c r="C61" s="27" t="s">
        <v>92</v>
      </c>
      <c r="D61" s="12" t="s">
        <v>2</v>
      </c>
      <c r="E61" s="13"/>
      <c r="F61" s="13"/>
      <c r="G61" s="36">
        <f>VLOOKUP(B61,[2]Sheet1!$B$16:$G$67,6,0)</f>
        <v>0</v>
      </c>
      <c r="H61" s="14">
        <f>VLOOKUP(B61,[2]Sheet1!$B$16:$H$67,7,0)</f>
        <v>0</v>
      </c>
      <c r="I61" s="14">
        <f>VLOOKUP(B61,[1]Brokers!$B$9:$AD$69,29,0)</f>
        <v>0</v>
      </c>
      <c r="J61" s="14">
        <f>VLOOKUP(B61,[2]Sheet1!$B$16:$J$67,9,0)</f>
        <v>0</v>
      </c>
      <c r="K61" s="32">
        <f>VLOOKUP(B61,[2]Sheet1!$B$16:$K$67,10,0)</f>
        <v>0</v>
      </c>
      <c r="L61" s="32">
        <f>VLOOKUP(B61,[2]Sheet1!$B$16:$L$67,11,0)</f>
        <v>0</v>
      </c>
      <c r="M61" s="28">
        <f>L61/$L$68</f>
        <v>0</v>
      </c>
    </row>
    <row r="62" spans="1:17" x14ac:dyDescent="0.25">
      <c r="A62" s="10">
        <f t="shared" si="1"/>
        <v>47</v>
      </c>
      <c r="B62" s="11" t="s">
        <v>30</v>
      </c>
      <c r="C62" s="27" t="s">
        <v>76</v>
      </c>
      <c r="D62" s="12" t="s">
        <v>2</v>
      </c>
      <c r="E62" s="13"/>
      <c r="F62" s="13"/>
      <c r="G62" s="36">
        <f>VLOOKUP(B62,[2]Sheet1!$B$16:$G$67,6,0)</f>
        <v>0</v>
      </c>
      <c r="H62" s="14">
        <f>VLOOKUP(B62,[2]Sheet1!$B$16:$H$67,7,0)</f>
        <v>0</v>
      </c>
      <c r="I62" s="14">
        <f>VLOOKUP(B62,[1]Brokers!$B$9:$AD$69,29,0)</f>
        <v>0</v>
      </c>
      <c r="J62" s="14">
        <f>VLOOKUP(B62,[2]Sheet1!$B$16:$J$67,9,0)</f>
        <v>0</v>
      </c>
      <c r="K62" s="32">
        <f>VLOOKUP(B62,[2]Sheet1!$B$16:$K$67,10,0)</f>
        <v>0</v>
      </c>
      <c r="L62" s="32">
        <f>VLOOKUP(B62,[2]Sheet1!$B$16:$L$67,11,0)</f>
        <v>0</v>
      </c>
      <c r="M62" s="28">
        <f>L62/$L$68</f>
        <v>0</v>
      </c>
    </row>
    <row r="63" spans="1:17" x14ac:dyDescent="0.25">
      <c r="A63" s="10">
        <f t="shared" si="1"/>
        <v>48</v>
      </c>
      <c r="B63" s="11" t="s">
        <v>33</v>
      </c>
      <c r="C63" s="27" t="s">
        <v>86</v>
      </c>
      <c r="D63" s="12" t="s">
        <v>2</v>
      </c>
      <c r="E63" s="13"/>
      <c r="F63" s="13"/>
      <c r="G63" s="36">
        <f>VLOOKUP(B63,[2]Sheet1!$B$16:$G$67,6,0)</f>
        <v>0</v>
      </c>
      <c r="H63" s="14">
        <f>VLOOKUP(B63,[2]Sheet1!$B$16:$H$67,7,0)</f>
        <v>0</v>
      </c>
      <c r="I63" s="14">
        <f>VLOOKUP(B63,[1]Brokers!$B$9:$AD$69,29,0)</f>
        <v>0</v>
      </c>
      <c r="J63" s="14">
        <f>VLOOKUP(B63,[2]Sheet1!$B$16:$J$67,9,0)</f>
        <v>0</v>
      </c>
      <c r="K63" s="32">
        <f>VLOOKUP(B63,[2]Sheet1!$B$16:$K$67,10,0)</f>
        <v>0</v>
      </c>
      <c r="L63" s="32">
        <f>VLOOKUP(B63,[2]Sheet1!$B$16:$L$67,11,0)</f>
        <v>0</v>
      </c>
      <c r="M63" s="28">
        <f>L63/$L$68</f>
        <v>0</v>
      </c>
    </row>
    <row r="64" spans="1:17" x14ac:dyDescent="0.25">
      <c r="A64" s="10">
        <f t="shared" si="1"/>
        <v>49</v>
      </c>
      <c r="B64" s="11" t="s">
        <v>24</v>
      </c>
      <c r="C64" s="27" t="s">
        <v>95</v>
      </c>
      <c r="D64" s="12" t="s">
        <v>2</v>
      </c>
      <c r="E64" s="13" t="s">
        <v>2</v>
      </c>
      <c r="F64" s="13" t="s">
        <v>2</v>
      </c>
      <c r="G64" s="36">
        <f>VLOOKUP(B64,[2]Sheet1!$B$16:$G$67,6,0)</f>
        <v>0</v>
      </c>
      <c r="H64" s="14">
        <f>VLOOKUP(B64,[2]Sheet1!$B$16:$H$67,7,0)</f>
        <v>0</v>
      </c>
      <c r="I64" s="14">
        <f>VLOOKUP(B64,[1]Brokers!$B$9:$AD$69,29,0)</f>
        <v>0</v>
      </c>
      <c r="J64" s="14">
        <f>VLOOKUP(B64,[2]Sheet1!$B$16:$J$67,9,0)</f>
        <v>0</v>
      </c>
      <c r="K64" s="32">
        <f>VLOOKUP(B64,[2]Sheet1!$B$16:$K$67,10,0)</f>
        <v>0</v>
      </c>
      <c r="L64" s="32">
        <f>VLOOKUP(B64,[2]Sheet1!$B$16:$L$67,11,0)</f>
        <v>0</v>
      </c>
      <c r="M64" s="28">
        <v>0</v>
      </c>
    </row>
    <row r="65" spans="1:14" x14ac:dyDescent="0.25">
      <c r="A65" s="10">
        <v>50</v>
      </c>
      <c r="B65" s="11" t="s">
        <v>60</v>
      </c>
      <c r="C65" s="27" t="s">
        <v>80</v>
      </c>
      <c r="D65" s="12" t="s">
        <v>2</v>
      </c>
      <c r="E65" s="13"/>
      <c r="F65" s="13"/>
      <c r="G65" s="36">
        <f>VLOOKUP(B65,[2]Sheet1!$B$16:$G$67,6,0)</f>
        <v>0</v>
      </c>
      <c r="H65" s="14">
        <f>VLOOKUP(B65,[2]Sheet1!$B$16:$H$67,7,0)</f>
        <v>0</v>
      </c>
      <c r="I65" s="14">
        <f>VLOOKUP(B65,[1]Brokers!$B$9:$AD$69,29,0)</f>
        <v>0</v>
      </c>
      <c r="J65" s="14">
        <f>VLOOKUP(B65,[2]Sheet1!$B$16:$J$67,9,0)</f>
        <v>0</v>
      </c>
      <c r="K65" s="32">
        <f>VLOOKUP(B65,[2]Sheet1!$B$16:$K$67,10,0)</f>
        <v>0</v>
      </c>
      <c r="L65" s="32">
        <f>VLOOKUP(B65,[2]Sheet1!$B$16:$L$67,11,0)</f>
        <v>0</v>
      </c>
      <c r="M65" s="28">
        <f>L65/$L$68</f>
        <v>0</v>
      </c>
    </row>
    <row r="66" spans="1:14" x14ac:dyDescent="0.25">
      <c r="A66" s="10">
        <v>51</v>
      </c>
      <c r="B66" s="11" t="s">
        <v>115</v>
      </c>
      <c r="C66" s="27" t="s">
        <v>115</v>
      </c>
      <c r="D66" s="12" t="s">
        <v>2</v>
      </c>
      <c r="E66" s="13"/>
      <c r="F66" s="13"/>
      <c r="G66" s="36">
        <v>0</v>
      </c>
      <c r="H66" s="14">
        <v>8470</v>
      </c>
      <c r="I66" s="14">
        <v>0</v>
      </c>
      <c r="J66" s="14">
        <v>0</v>
      </c>
      <c r="K66" s="32">
        <v>8470</v>
      </c>
      <c r="L66" s="32">
        <v>130559.14</v>
      </c>
      <c r="M66" s="28">
        <v>0</v>
      </c>
    </row>
    <row r="67" spans="1:14" x14ac:dyDescent="0.25">
      <c r="A67" s="10">
        <v>52</v>
      </c>
      <c r="B67" s="11" t="s">
        <v>116</v>
      </c>
      <c r="C67" s="27" t="s">
        <v>117</v>
      </c>
      <c r="D67" s="12" t="s">
        <v>2</v>
      </c>
      <c r="E67" s="13"/>
      <c r="F67" s="13"/>
      <c r="G67" s="36">
        <f>VLOOKUP(B67,[2]Sheet1!$B$16:$G$67,6,0)</f>
        <v>0</v>
      </c>
      <c r="H67" s="14">
        <f>VLOOKUP(B67,[2]Sheet1!$B$16:$H$67,7,0)</f>
        <v>0</v>
      </c>
      <c r="I67" s="14"/>
      <c r="J67" s="14">
        <f>VLOOKUP(B67,[2]Sheet1!$B$16:$J$67,9,0)</f>
        <v>0</v>
      </c>
      <c r="K67" s="32">
        <f>VLOOKUP(B67,[2]Sheet1!$B$16:$K$67,10,0)</f>
        <v>0</v>
      </c>
      <c r="L67" s="32">
        <f>VLOOKUP(B67,[2]Sheet1!$B$16:$L$67,11,0)</f>
        <v>0</v>
      </c>
      <c r="M67" s="28"/>
    </row>
    <row r="68" spans="1:14" ht="16.5" customHeight="1" thickBot="1" x14ac:dyDescent="0.3">
      <c r="A68" s="43" t="s">
        <v>49</v>
      </c>
      <c r="B68" s="44"/>
      <c r="C68" s="45"/>
      <c r="D68" s="24">
        <f>COUNTA(D16:D67)</f>
        <v>52</v>
      </c>
      <c r="E68" s="24">
        <f>COUNTA(E16:E67)</f>
        <v>16</v>
      </c>
      <c r="F68" s="24">
        <f>COUNTA(F16:F67)</f>
        <v>15</v>
      </c>
      <c r="G68" s="37">
        <v>19354404610.91</v>
      </c>
      <c r="H68" s="33">
        <v>56048617424.900002</v>
      </c>
      <c r="I68" s="29">
        <f>SUM(I16:I67)</f>
        <v>0</v>
      </c>
      <c r="J68" s="33">
        <v>31910610296</v>
      </c>
      <c r="K68" s="34">
        <v>107313632331.81</v>
      </c>
      <c r="L68" s="29">
        <v>480343970963.77997</v>
      </c>
      <c r="M68" s="30">
        <v>1</v>
      </c>
      <c r="N68" s="17"/>
    </row>
    <row r="69" spans="1:14" x14ac:dyDescent="0.25">
      <c r="K69" s="19" t="s">
        <v>103</v>
      </c>
      <c r="M69" s="18"/>
      <c r="N69" s="17"/>
    </row>
    <row r="70" spans="1:14" ht="27.6" customHeight="1" x14ac:dyDescent="0.25">
      <c r="B70" s="42" t="s">
        <v>50</v>
      </c>
      <c r="C70" s="42"/>
      <c r="D70" s="7"/>
      <c r="E70" s="7"/>
      <c r="F70" s="7"/>
      <c r="G70" s="7"/>
      <c r="I70" s="20"/>
      <c r="K70" s="18"/>
      <c r="L70" s="1" t="s">
        <v>103</v>
      </c>
      <c r="N70" s="17"/>
    </row>
    <row r="71" spans="1:14" ht="27.6" customHeight="1" x14ac:dyDescent="0.25">
      <c r="C71" s="23"/>
      <c r="D71" s="23"/>
      <c r="E71" s="23"/>
      <c r="F71" s="23"/>
      <c r="G71" s="23"/>
      <c r="H71" s="2" t="s">
        <v>103</v>
      </c>
      <c r="I71" s="20">
        <f>SUM(I16:I67)</f>
        <v>0</v>
      </c>
      <c r="J71" s="18" t="s">
        <v>103</v>
      </c>
      <c r="K71" s="18" t="s">
        <v>103</v>
      </c>
      <c r="L71" s="18" t="s">
        <v>103</v>
      </c>
      <c r="M71" s="18">
        <f>SUM(K71:L71)</f>
        <v>0</v>
      </c>
      <c r="N71" s="17"/>
    </row>
    <row r="72" spans="1:14" x14ac:dyDescent="0.25">
      <c r="N72" s="17"/>
    </row>
    <row r="73" spans="1:14" x14ac:dyDescent="0.25">
      <c r="N73" s="17"/>
    </row>
  </sheetData>
  <autoFilter ref="E15:F68" xr:uid="{00000000-0009-0000-0000-000001000000}"/>
  <sortState xmlns:xlrd2="http://schemas.microsoft.com/office/spreadsheetml/2017/richdata2" ref="B16:M67">
    <sortCondition descending="1" ref="M16:M67"/>
  </sortState>
  <mergeCells count="14">
    <mergeCell ref="L11:M11"/>
    <mergeCell ref="K14:K15"/>
    <mergeCell ref="L14:L15"/>
    <mergeCell ref="D9:J9"/>
    <mergeCell ref="B70:C70"/>
    <mergeCell ref="A68:C68"/>
    <mergeCell ref="M14:M15"/>
    <mergeCell ref="A12:A15"/>
    <mergeCell ref="B12:B15"/>
    <mergeCell ref="C12:C15"/>
    <mergeCell ref="D12:F14"/>
    <mergeCell ref="H14:J14"/>
    <mergeCell ref="L12:M13"/>
    <mergeCell ref="G12:K13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2025-05-12T07:38:36Z</cp:lastPrinted>
  <dcterms:created xsi:type="dcterms:W3CDTF">2017-06-09T07:51:20Z</dcterms:created>
  <dcterms:modified xsi:type="dcterms:W3CDTF">2025-06-12T03:31:53Z</dcterms:modified>
</cp:coreProperties>
</file>