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Manaljav\Documents\"/>
    </mc:Choice>
  </mc:AlternateContent>
  <xr:revisionPtr revIDLastSave="0" documentId="8_{52F2C187-770F-4AD4-B22D-C07D53D2186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БД" sheetId="1" r:id="rId1"/>
    <sheet name="ОДТ" sheetId="2" r:id="rId2"/>
    <sheet name="ӨӨТ (2)" sheetId="7" r:id="rId3"/>
    <sheet name="МГТ (2)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8" l="1"/>
  <c r="E26" i="8"/>
  <c r="E41" i="8" s="1"/>
  <c r="E58" i="8" s="1"/>
  <c r="E24" i="8"/>
  <c r="E14" i="8"/>
  <c r="E13" i="8"/>
  <c r="E9" i="8"/>
  <c r="K22" i="7" l="1"/>
  <c r="K20" i="7"/>
  <c r="M20" i="7" s="1"/>
  <c r="K17" i="7"/>
  <c r="M17" i="7" s="1"/>
  <c r="K16" i="7"/>
  <c r="M16" i="7" s="1"/>
  <c r="J16" i="7"/>
  <c r="K8" i="7"/>
  <c r="M8" i="7" s="1"/>
  <c r="J8" i="7"/>
  <c r="F8" i="7"/>
  <c r="D8" i="7"/>
  <c r="E17" i="2"/>
  <c r="D17" i="2"/>
  <c r="E13" i="2"/>
  <c r="D13" i="2"/>
  <c r="M15" i="7"/>
  <c r="M13" i="7"/>
  <c r="M12" i="7"/>
  <c r="M7" i="7"/>
  <c r="L22" i="7"/>
  <c r="M21" i="7"/>
  <c r="M18" i="7"/>
  <c r="M11" i="7"/>
  <c r="M10" i="7"/>
  <c r="M9" i="7"/>
  <c r="M6" i="7"/>
  <c r="M14" i="7"/>
  <c r="M19" i="7"/>
  <c r="M22" i="7" l="1"/>
  <c r="E23" i="2"/>
  <c r="E25" i="2" s="1"/>
  <c r="E27" i="2" s="1"/>
  <c r="E32" i="2" s="1"/>
  <c r="D23" i="2"/>
  <c r="D25" i="2" s="1"/>
  <c r="D27" i="2" s="1"/>
  <c r="D32" i="2" s="1"/>
</calcChain>
</file>

<file path=xl/sharedStrings.xml><?xml version="1.0" encoding="utf-8"?>
<sst xmlns="http://schemas.openxmlformats.org/spreadsheetml/2006/main" count="381" uniqueCount="279">
  <si>
    <t>№</t>
  </si>
  <si>
    <t>Эхний үлдэгдэл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</si>
  <si>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</si>
  <si>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</si>
  <si>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</si>
  <si>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</si>
  <si>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</si>
  <si>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</si>
  <si>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</si>
  <si>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</si>
  <si>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</si>
  <si>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</si>
  <si>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</si>
  <si>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</si>
  <si>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</si>
  <si>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</si>
  <si>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</si>
  <si>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</si>
  <si>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</si>
  <si>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</si>
  <si>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</si>
  <si>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</si>
  <si>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</si>
  <si>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</si>
  <si>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</si>
  <si>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</si>
  <si>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</si>
  <si>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</si>
  <si>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</si>
  <si>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</si>
  <si>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/>
  </si>
  <si>
    <t>1</t>
  </si>
  <si>
    <t xml:space="preserve"> 1.1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</si>
  <si>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</si>
  <si>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</si>
  <si>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</si>
  <si>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</si>
  <si>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</si>
  <si>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</si>
  <si>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</si>
  <si>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</si>
  <si>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</si>
  <si>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</si>
  <si>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</si>
  <si>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</si>
  <si>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</si>
  <si>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</si>
  <si>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</si>
  <si>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</si>
  <si>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</si>
  <si>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</si>
  <si>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</si>
  <si>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</si>
  <si>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</si>
  <si>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</si>
  <si>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</si>
  <si>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</si>
  <si>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</si>
  <si>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</si>
  <si>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</si>
  <si>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</si>
  <si>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</si>
  <si>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</si>
  <si>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</si>
  <si>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</si>
  <si>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</si>
  <si>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</si>
  <si>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</si>
  <si>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</si>
  <si>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</si>
  <si>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</si>
  <si>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</si>
  <si>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</si>
  <si>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</si>
  <si>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</si>
  <si>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</si>
  <si>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</si>
  <si>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</si>
  <si>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</si>
  <si>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</si>
  <si>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</si>
  <si>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</si>
  <si>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</si>
  <si>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</si>
  <si>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</si>
  <si>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</si>
  <si>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</si>
  <si>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</si>
  <si>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</si>
  <si>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</si>
  <si>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</si>
  <si>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</si>
  <si>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</si>
  <si>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</si>
  <si>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</si>
  <si>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</si>
  <si>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</si>
  <si>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</si>
  <si>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</si>
  <si>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</si>
  <si>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</si>
  <si>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</si>
  <si>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</si>
  <si>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</si>
  <si>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</si>
  <si>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</si>
  <si>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</si>
  <si>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</si>
  <si>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</si>
  <si>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</si>
  <si>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</si>
  <si>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</si>
  <si>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</si>
  <si>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</si>
  <si>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</si>
  <si>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</si>
  <si>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</si>
  <si>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>4</t>
  </si>
  <si>
    <t xml:space="preserve"> 4.1</t>
  </si>
  <si>
    <t>5</t>
  </si>
  <si>
    <t>6</t>
  </si>
  <si>
    <t>Нийт дүн</t>
  </si>
  <si>
    <t>7</t>
  </si>
  <si>
    <t>8</t>
  </si>
  <si>
    <t>Хяналтын эрхгүй хувь оролцоо</t>
  </si>
  <si>
    <t>ГҮЙЦЭТГЭХ ЗАХИРАЛ</t>
  </si>
  <si>
    <t>(Ч.ГАНЗОРИГ )</t>
  </si>
  <si>
    <t>ЕРӨНХИЙ НЯГТЛАН БОДОГЧ</t>
  </si>
  <si>
    <t>(Д.ДАРХИЖАВ)</t>
  </si>
  <si>
    <t>MNT'000</t>
  </si>
  <si>
    <t>Balance sheet</t>
  </si>
  <si>
    <t>Company name: Ard Credit NBFI JSC</t>
  </si>
  <si>
    <t>№: 5459567</t>
  </si>
  <si>
    <t>Items</t>
  </si>
  <si>
    <t>At December 31, 2018</t>
  </si>
  <si>
    <t>Statement of cashflow</t>
  </si>
  <si>
    <t>At Jan 01, 2018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</si>
  <si>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</si>
  <si>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</si>
  <si>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</si>
  <si>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</si>
  <si>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</si>
  <si>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</si>
  <si>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</si>
  <si>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</si>
  <si>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</si>
  <si>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</si>
  <si>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Non-current 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</si>
  <si>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</si>
  <si>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</si>
  <si>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</si>
  <si>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</si>
  <si>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</si>
  <si>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</si>
  <si>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Research</t>
  </si>
  <si>
    <t>Deffered tax revenue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</si>
  <si>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</si>
  <si>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</si>
  <si>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</si>
  <si>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</si>
  <si>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</si>
  <si>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</si>
  <si>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</si>
  <si>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</si>
  <si>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</si>
  <si>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</si>
  <si>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</si>
  <si>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</si>
  <si>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</si>
  <si>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</si>
  <si>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</si>
  <si>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</si>
  <si>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</si>
  <si>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associated with assets classified as held for sale</t>
  </si>
  <si>
    <t>Other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</si>
  <si>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</si>
  <si>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</si>
  <si>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</si>
  <si>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</si>
  <si>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</si>
  <si>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</si>
  <si>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</si>
  <si>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property</t>
  </si>
  <si>
    <t>state owned</t>
  </si>
  <si>
    <t>private</t>
  </si>
  <si>
    <t xml:space="preserve">Listed </t>
  </si>
  <si>
    <t>Treasury shares</t>
  </si>
  <si>
    <t xml:space="preserve">additional paid in capital 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</si>
  <si>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</si>
  <si>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</si>
  <si>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</si>
  <si>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</si>
  <si>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</si>
  <si>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</si>
  <si>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Income statement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</si>
  <si>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</si>
  <si>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</si>
  <si>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</si>
  <si>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</si>
  <si>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</si>
  <si>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</si>
  <si>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</si>
  <si>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</si>
  <si>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</si>
  <si>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</si>
  <si>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</si>
  <si>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</si>
  <si>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</si>
  <si>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</si>
  <si>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</si>
  <si>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</si>
  <si>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</si>
  <si>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</si>
  <si>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</si>
  <si>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</si>
  <si>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</si>
  <si>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</si>
  <si>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</si>
  <si>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</si>
  <si>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</si>
  <si>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</si>
  <si>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</si>
  <si>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Issued capital</t>
  </si>
  <si>
    <t xml:space="preserve">Additional paid in capital </t>
  </si>
  <si>
    <t>Retained Earnings</t>
  </si>
  <si>
    <t>Total</t>
  </si>
  <si>
    <t>STATEMENT OF CHANGES IN EQUITY</t>
  </si>
  <si>
    <t>At 31 December 2014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</si>
  <si>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</si>
  <si>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</si>
  <si>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</si>
  <si>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</si>
  <si>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</si>
  <si>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</si>
  <si>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At 31 December 2017</t>
  </si>
  <si>
    <t>At 31 December 2018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</si>
  <si>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</si>
  <si>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</si>
  <si>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</si>
  <si>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</si>
  <si>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</si>
  <si>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</si>
  <si>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</si>
  <si>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</si>
  <si>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</si>
  <si>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</si>
  <si>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</si>
  <si>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</si>
  <si>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</si>
  <si>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</si>
  <si>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</si>
  <si>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</si>
  <si>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</si>
  <si>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</si>
  <si>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</si>
  <si>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</si>
  <si>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</si>
  <si>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</si>
  <si>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</si>
  <si>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</si>
  <si>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</si>
  <si>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</si>
  <si>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</si>
  <si>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</si>
  <si>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</si>
  <si>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</si>
  <si>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</si>
  <si>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</si>
  <si>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</si>
  <si>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</si>
  <si>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profit</t>
  </si>
  <si>
    <t>Repayment of loans and debts</t>
  </si>
  <si>
    <t>Financial leases</t>
  </si>
  <si>
    <t>Share repurchase</t>
  </si>
  <si>
    <t>Net cash used in financing activities</t>
  </si>
  <si>
    <t>Foreign exchange difference</t>
  </si>
  <si>
    <t>Net increase/decrease in cash and cash equivalents</t>
  </si>
  <si>
    <t>Cash and cash equivalents at 31 Dec 2018</t>
  </si>
  <si>
    <t>Cash and cash equivalents at 01 Jan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</si>
</sst>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9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 Unicode MS"/>
      <family val="2"/>
    </font>
    <font>
      <b/>
      <sz val="9"/>
      <name val="Arial"/>
      <family val="2"/>
    </font>
    <font>
      <sz val="9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2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65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4" fontId="13" fillId="2" borderId="1" xfId="8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4" fontId="17" fillId="2" borderId="1" xfId="8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/>
  </cellXfs>
  <cellStyles count="9">
    <cellStyle name="Comma 2" xfId="2" xr:uid="{00000000-0005-0000-0000-000000000000}"/>
    <cellStyle name="Comma 3" xfId="1" xr:uid="{00000000-0005-0000-0000-000001000000}"/>
    <cellStyle name="Comma 9" xfId="3" xr:uid="{00000000-0005-0000-0000-000002000000}"/>
    <cellStyle name="Currency" xfId="8" builtinId="4"/>
    <cellStyle name="Currency 2" xfId="4" xr:uid="{00000000-0005-0000-0000-000003000000}"/>
    <cellStyle name="Normal" xfId="0" builtinId="0"/>
    <cellStyle name="Normal 2 2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tabSelected="1" zoomScale="90" zoomScaleNormal="90" workbookViewId="0">
      <selection activeCell="F35" sqref="F35"/>
    </sheetView>
  </sheetViews>
  <sheetFormatPr defaultRowHeight="13.2"/>
  <cols>
    <col min="1" max="1" width="1.6640625" customWidth="1"/>
    <col min="3" max="3" width="43.109375" customWidth="1"/>
    <col min="4" max="4" width="20.88671875" customWidth="1"/>
    <col min="5" max="5" width="20" customWidth="1"/>
    <col min="6" max="16" width="17.5546875" customWidth="1"/>
  </cols>
  <sheetData>
    <row r="1" spans="1:5">
      <c r="A1" s="1" t="s">
        <v>131</v>
      </c>
    </row>
    <row r="2" spans="1:5">
      <c r="A2" s="1" t="s">
        <v>132</v>
      </c>
    </row>
    <row r="3" spans="1:5">
      <c r="C3" s="31" t="s">
        <v>130</v>
      </c>
      <c r="D3" s="31"/>
      <c r="E3" s="31"/>
    </row>
    <row r="4" spans="1:5">
      <c r="E4" s="3" t="s">
        <v>129</v>
      </c>
    </row>
    <row r="5" spans="1:5" ht="26.4">
      <c r="B5" s="2" t="s">
        <v>0</v>
      </c>
      <c r="C5" s="2" t="s">
        <v>133</v>
      </c>
      <c r="D5" s="22" t="s">
        <v>136</v>
      </c>
      <c r="E5" s="22" t="s">
        <v>134</v>
      </c>
    </row>
    <row r="6" spans="1:5">
      <c r="B6" s="5" t="s">
        <v>31</v>
      </c>
      <c r="C6" s="6" t="s">
        <v>137</v>
      </c>
      <c r="D6" s="7"/>
      <c r="E6" s="7"/>
    </row>
    <row r="7" spans="1:5">
      <c r="B7" s="5" t="s">
        <v>32</v>
      </c>
      <c r="C7" s="6" t="s">
        <v>138</v>
      </c>
      <c r="D7" s="7"/>
      <c r="E7" s="7"/>
    </row>
    <row r="8" spans="1:5">
      <c r="B8" s="5" t="s">
        <v>33</v>
      </c>
      <c r="C8" s="5" t="s">
        <v>139</v>
      </c>
      <c r="D8" s="7">
        <v>1095274.2167499999</v>
      </c>
      <c r="E8" s="7">
        <v>1123728.78807</v>
      </c>
    </row>
    <row r="9" spans="1:5">
      <c r="B9" s="5" t="s">
        <v>34</v>
      </c>
      <c r="C9" s="5" t="s">
        <v>140</v>
      </c>
      <c r="D9" s="7">
        <v>8518752.7385699991</v>
      </c>
      <c r="E9" s="7">
        <v>8008142.8914800007</v>
      </c>
    </row>
    <row r="10" spans="1:5">
      <c r="B10" s="5" t="s">
        <v>35</v>
      </c>
      <c r="C10" s="14" t="s">
        <v>141</v>
      </c>
      <c r="D10" s="7">
        <v>0</v>
      </c>
      <c r="E10" s="7">
        <v>0</v>
      </c>
    </row>
    <row r="11" spans="1:5">
      <c r="B11" s="5" t="s">
        <v>36</v>
      </c>
      <c r="C11" s="5" t="s">
        <v>142</v>
      </c>
      <c r="D11" s="7">
        <v>0</v>
      </c>
      <c r="E11" s="7">
        <v>0</v>
      </c>
    </row>
    <row r="12" spans="1:5">
      <c r="B12" s="5" t="s">
        <v>37</v>
      </c>
      <c r="C12" s="5" t="s">
        <v>143</v>
      </c>
      <c r="D12" s="7">
        <v>28000</v>
      </c>
      <c r="E12" s="7">
        <v>671276.87711</v>
      </c>
    </row>
    <row r="13" spans="1:5">
      <c r="B13" s="5" t="s">
        <v>38</v>
      </c>
      <c r="C13" s="5" t="s">
        <v>144</v>
      </c>
      <c r="D13" s="7">
        <v>0</v>
      </c>
      <c r="E13" s="7">
        <v>0</v>
      </c>
    </row>
    <row r="14" spans="1:5">
      <c r="B14" s="5" t="s">
        <v>39</v>
      </c>
      <c r="C14" s="5" t="s">
        <v>145</v>
      </c>
      <c r="D14" s="7">
        <v>85897.138999999996</v>
      </c>
      <c r="E14" s="7">
        <v>379311.19814999995</v>
      </c>
    </row>
    <row r="15" spans="1:5">
      <c r="B15" s="5" t="s">
        <v>40</v>
      </c>
      <c r="C15" s="5" t="s">
        <v>146</v>
      </c>
      <c r="D15" s="7">
        <v>226122.878</v>
      </c>
      <c r="E15" s="7">
        <v>73048.494000000006</v>
      </c>
    </row>
    <row r="16" spans="1:5">
      <c r="B16" s="5" t="s">
        <v>41</v>
      </c>
      <c r="C16" s="14" t="s">
        <v>147</v>
      </c>
      <c r="D16" s="7">
        <v>0</v>
      </c>
      <c r="E16" s="7">
        <v>0</v>
      </c>
    </row>
    <row r="17" spans="2:5">
      <c r="B17" s="5" t="s">
        <v>42</v>
      </c>
      <c r="C17" s="14"/>
      <c r="D17" s="7">
        <v>0</v>
      </c>
      <c r="E17" s="7">
        <v>0</v>
      </c>
    </row>
    <row r="18" spans="2:5">
      <c r="B18" s="5" t="s">
        <v>43</v>
      </c>
      <c r="C18" s="6" t="s">
        <v>148</v>
      </c>
      <c r="D18" s="8">
        <v>9954046.9723199997</v>
      </c>
      <c r="E18" s="8">
        <v>10255508.248810001</v>
      </c>
    </row>
    <row r="19" spans="2:5">
      <c r="B19" s="5" t="s">
        <v>44</v>
      </c>
      <c r="C19" s="6" t="s">
        <v>149</v>
      </c>
      <c r="D19" s="7">
        <v>0</v>
      </c>
      <c r="E19" s="7">
        <v>0</v>
      </c>
    </row>
    <row r="20" spans="2:5">
      <c r="B20" s="5" t="s">
        <v>45</v>
      </c>
      <c r="C20" s="5" t="s">
        <v>150</v>
      </c>
      <c r="D20" s="7">
        <v>237845.52079000001</v>
      </c>
      <c r="E20" s="7">
        <v>237845.52079000001</v>
      </c>
    </row>
    <row r="21" spans="2:5">
      <c r="B21" s="5" t="s">
        <v>46</v>
      </c>
      <c r="C21" s="5" t="s">
        <v>151</v>
      </c>
      <c r="D21" s="7">
        <v>1443.3333300000002</v>
      </c>
      <c r="E21" s="7">
        <v>47284.791669999999</v>
      </c>
    </row>
    <row r="22" spans="2:5">
      <c r="B22" s="5" t="s">
        <v>47</v>
      </c>
      <c r="C22" s="5" t="s">
        <v>152</v>
      </c>
      <c r="D22" s="7">
        <v>0</v>
      </c>
      <c r="E22" s="7">
        <v>0</v>
      </c>
    </row>
    <row r="23" spans="2:5">
      <c r="B23" s="5" t="s">
        <v>48</v>
      </c>
      <c r="C23" s="5" t="s">
        <v>153</v>
      </c>
      <c r="D23" s="7">
        <v>0</v>
      </c>
      <c r="E23" s="7">
        <v>0</v>
      </c>
    </row>
    <row r="24" spans="2:5">
      <c r="B24" s="5" t="s">
        <v>49</v>
      </c>
      <c r="C24" s="5" t="s">
        <v>154</v>
      </c>
      <c r="D24" s="7">
        <v>0</v>
      </c>
      <c r="E24" s="7">
        <v>0</v>
      </c>
    </row>
    <row r="25" spans="2:5">
      <c r="B25" s="5" t="s">
        <v>50</v>
      </c>
      <c r="C25" s="5" t="s">
        <v>155</v>
      </c>
      <c r="D25" s="7">
        <v>0</v>
      </c>
      <c r="E25" s="7">
        <v>0</v>
      </c>
    </row>
    <row r="26" spans="2:5">
      <c r="B26" s="5" t="s">
        <v>51</v>
      </c>
      <c r="C26" s="5" t="s">
        <v>156</v>
      </c>
      <c r="D26" s="7">
        <v>0</v>
      </c>
      <c r="E26" s="7">
        <v>0</v>
      </c>
    </row>
    <row r="27" spans="2:5">
      <c r="B27" s="5" t="s">
        <v>52</v>
      </c>
      <c r="C27" s="5" t="s">
        <v>157</v>
      </c>
      <c r="D27" s="7">
        <v>0</v>
      </c>
      <c r="E27" s="7">
        <v>0</v>
      </c>
    </row>
    <row r="28" spans="2:5">
      <c r="B28" s="5" t="s">
        <v>53</v>
      </c>
      <c r="C28" s="5"/>
      <c r="D28" s="7">
        <v>0</v>
      </c>
      <c r="E28" s="7">
        <v>0</v>
      </c>
    </row>
    <row r="29" spans="2:5">
      <c r="B29" s="5" t="s">
        <v>54</v>
      </c>
      <c r="C29" s="6" t="s">
        <v>158</v>
      </c>
      <c r="D29" s="8">
        <v>239288.85412000003</v>
      </c>
      <c r="E29" s="8">
        <v>285130.31246000004</v>
      </c>
    </row>
    <row r="30" spans="2:5">
      <c r="B30" s="5" t="s">
        <v>55</v>
      </c>
      <c r="C30" s="6" t="s">
        <v>159</v>
      </c>
      <c r="D30" s="8">
        <v>10193335.826440001</v>
      </c>
      <c r="E30" s="8">
        <v>10540638.56127</v>
      </c>
    </row>
    <row r="31" spans="2:5">
      <c r="B31" s="5" t="s">
        <v>56</v>
      </c>
      <c r="C31" s="6" t="s">
        <v>160</v>
      </c>
      <c r="D31" s="7">
        <v>0</v>
      </c>
      <c r="E31" s="7">
        <v>0</v>
      </c>
    </row>
    <row r="32" spans="2:5">
      <c r="B32" s="5" t="s">
        <v>57</v>
      </c>
      <c r="C32" s="6" t="s">
        <v>161</v>
      </c>
      <c r="D32" s="7">
        <v>0</v>
      </c>
      <c r="E32" s="7">
        <v>0</v>
      </c>
    </row>
    <row r="33" spans="2:5">
      <c r="B33" s="5" t="s">
        <v>58</v>
      </c>
      <c r="C33" s="6" t="s">
        <v>162</v>
      </c>
      <c r="D33" s="7">
        <v>0</v>
      </c>
      <c r="E33" s="7">
        <v>0</v>
      </c>
    </row>
    <row r="34" spans="2:5">
      <c r="B34" s="5" t="s">
        <v>59</v>
      </c>
      <c r="C34" s="5" t="s">
        <v>163</v>
      </c>
      <c r="D34" s="7">
        <v>5482161.6698700003</v>
      </c>
      <c r="E34" s="7">
        <v>5400520.8980100006</v>
      </c>
    </row>
    <row r="35" spans="2:5">
      <c r="B35" s="5" t="s">
        <v>60</v>
      </c>
      <c r="C35" s="5" t="s">
        <v>164</v>
      </c>
      <c r="D35" s="7">
        <v>146.53586999999999</v>
      </c>
      <c r="E35" s="7">
        <v>870.45706999999993</v>
      </c>
    </row>
    <row r="36" spans="2:5">
      <c r="B36" s="5" t="s">
        <v>61</v>
      </c>
      <c r="C36" s="5" t="s">
        <v>165</v>
      </c>
      <c r="D36" s="7">
        <v>59891.99613</v>
      </c>
      <c r="E36" s="7">
        <v>70034.996249999997</v>
      </c>
    </row>
    <row r="37" spans="2:5">
      <c r="B37" s="5" t="s">
        <v>62</v>
      </c>
      <c r="C37" s="5" t="s">
        <v>166</v>
      </c>
      <c r="D37" s="7">
        <v>0</v>
      </c>
      <c r="E37" s="7">
        <v>0</v>
      </c>
    </row>
    <row r="38" spans="2:5">
      <c r="B38" s="5" t="s">
        <v>63</v>
      </c>
      <c r="C38" s="5" t="s">
        <v>167</v>
      </c>
      <c r="D38" s="7">
        <v>0</v>
      </c>
      <c r="E38" s="7">
        <v>0</v>
      </c>
    </row>
    <row r="39" spans="2:5">
      <c r="B39" s="5" t="s">
        <v>64</v>
      </c>
      <c r="C39" s="5" t="s">
        <v>168</v>
      </c>
      <c r="D39" s="7">
        <v>342447.07493</v>
      </c>
      <c r="E39" s="7">
        <v>259508.91224000001</v>
      </c>
    </row>
    <row r="40" spans="2:5">
      <c r="B40" s="5" t="s">
        <v>65</v>
      </c>
      <c r="C40" s="5" t="s">
        <v>169</v>
      </c>
      <c r="D40" s="7">
        <v>0</v>
      </c>
      <c r="E40" s="7">
        <v>0</v>
      </c>
    </row>
    <row r="41" spans="2:5">
      <c r="B41" s="5" t="s">
        <v>66</v>
      </c>
      <c r="C41" s="5" t="s">
        <v>170</v>
      </c>
      <c r="D41" s="7">
        <v>0</v>
      </c>
      <c r="E41" s="7">
        <v>0</v>
      </c>
    </row>
    <row r="42" spans="2:5">
      <c r="B42" s="5" t="s">
        <v>67</v>
      </c>
      <c r="C42" s="23" t="s">
        <v>171</v>
      </c>
      <c r="D42" s="7">
        <v>0</v>
      </c>
      <c r="E42" s="7">
        <v>0</v>
      </c>
    </row>
    <row r="43" spans="2:5" ht="26.4">
      <c r="B43" s="5" t="s">
        <v>68</v>
      </c>
      <c r="C43" s="14" t="s">
        <v>172</v>
      </c>
      <c r="D43" s="7">
        <v>0</v>
      </c>
      <c r="E43" s="7">
        <v>40622.056570000001</v>
      </c>
    </row>
    <row r="44" spans="2:5" ht="26.4">
      <c r="B44" s="5" t="s">
        <v>69</v>
      </c>
      <c r="C44" s="24" t="s">
        <v>173</v>
      </c>
      <c r="D44" s="7">
        <v>0</v>
      </c>
      <c r="E44" s="7">
        <v>0</v>
      </c>
    </row>
    <row r="45" spans="2:5" ht="26.4">
      <c r="B45" s="5" t="s">
        <v>70</v>
      </c>
      <c r="C45" s="24" t="s">
        <v>174</v>
      </c>
      <c r="D45" s="7">
        <v>20469.41318</v>
      </c>
      <c r="E45" s="7">
        <v>156873.60162999999</v>
      </c>
    </row>
    <row r="46" spans="2:5" ht="26.4">
      <c r="B46" s="5" t="s">
        <v>71</v>
      </c>
      <c r="C46" s="6" t="s">
        <v>175</v>
      </c>
      <c r="D46" s="8">
        <v>5905116.6899800003</v>
      </c>
      <c r="E46" s="8">
        <v>5928430.9217699999</v>
      </c>
    </row>
    <row r="47" spans="2:5">
      <c r="B47" s="5" t="s">
        <v>72</v>
      </c>
      <c r="C47" s="6" t="s">
        <v>176</v>
      </c>
      <c r="D47" s="7">
        <v>0</v>
      </c>
      <c r="E47" s="7">
        <v>0</v>
      </c>
    </row>
    <row r="48" spans="2:5">
      <c r="B48" s="5" t="s">
        <v>73</v>
      </c>
      <c r="C48" s="5" t="s">
        <v>177</v>
      </c>
      <c r="D48" s="7">
        <v>552881.53866999992</v>
      </c>
      <c r="E48" s="7">
        <v>785952.90553999995</v>
      </c>
    </row>
    <row r="49" spans="2:5">
      <c r="B49" s="5" t="s">
        <v>74</v>
      </c>
      <c r="C49" s="14" t="s">
        <v>171</v>
      </c>
      <c r="D49" s="7">
        <v>0</v>
      </c>
      <c r="E49" s="7">
        <v>0</v>
      </c>
    </row>
    <row r="50" spans="2:5">
      <c r="B50" s="5" t="s">
        <v>75</v>
      </c>
      <c r="C50" s="5" t="s">
        <v>178</v>
      </c>
      <c r="D50" s="7">
        <v>0</v>
      </c>
      <c r="E50" s="7">
        <v>0</v>
      </c>
    </row>
    <row r="51" spans="2:5">
      <c r="B51" s="5" t="s">
        <v>76</v>
      </c>
      <c r="C51" s="5" t="s">
        <v>172</v>
      </c>
      <c r="D51" s="7">
        <v>0</v>
      </c>
      <c r="E51" s="7">
        <v>0</v>
      </c>
    </row>
    <row r="52" spans="2:5">
      <c r="B52" s="5" t="s">
        <v>77</v>
      </c>
      <c r="C52" s="25"/>
      <c r="D52" s="7">
        <v>0</v>
      </c>
      <c r="E52" s="7">
        <v>0</v>
      </c>
    </row>
    <row r="53" spans="2:5">
      <c r="B53" s="5" t="s">
        <v>78</v>
      </c>
      <c r="C53" s="6" t="s">
        <v>179</v>
      </c>
      <c r="D53" s="7">
        <v>552881.53866999992</v>
      </c>
      <c r="E53" s="7">
        <v>785952.90553999995</v>
      </c>
    </row>
    <row r="54" spans="2:5">
      <c r="B54" s="5" t="s">
        <v>79</v>
      </c>
      <c r="C54" s="6" t="s">
        <v>180</v>
      </c>
      <c r="D54" s="8">
        <v>6457998.2286500009</v>
      </c>
      <c r="E54" s="8">
        <v>6714383.8273099996</v>
      </c>
    </row>
    <row r="55" spans="2:5">
      <c r="B55" s="5" t="s">
        <v>30</v>
      </c>
      <c r="C55" s="6" t="s">
        <v>181</v>
      </c>
      <c r="D55" s="7">
        <v>0</v>
      </c>
      <c r="E55" s="7">
        <v>0</v>
      </c>
    </row>
    <row r="56" spans="2:5">
      <c r="B56" s="5" t="s">
        <v>80</v>
      </c>
      <c r="C56" s="6" t="s">
        <v>182</v>
      </c>
      <c r="D56" s="7">
        <v>0</v>
      </c>
      <c r="E56" s="7">
        <v>0</v>
      </c>
    </row>
    <row r="57" spans="2:5">
      <c r="B57" s="5" t="s">
        <v>81</v>
      </c>
      <c r="C57" s="5" t="s">
        <v>183</v>
      </c>
      <c r="D57" s="7">
        <v>0</v>
      </c>
      <c r="E57" s="7">
        <v>0</v>
      </c>
    </row>
    <row r="58" spans="2:5">
      <c r="B58" s="5" t="s">
        <v>82</v>
      </c>
      <c r="C58" s="5" t="s">
        <v>184</v>
      </c>
      <c r="D58" s="7">
        <v>1312500</v>
      </c>
      <c r="E58" s="7">
        <v>2100000</v>
      </c>
    </row>
    <row r="59" spans="2:5">
      <c r="B59" s="5" t="s">
        <v>83</v>
      </c>
      <c r="C59" s="5" t="s">
        <v>185</v>
      </c>
      <c r="D59" s="7">
        <v>0</v>
      </c>
      <c r="E59" s="7">
        <v>0</v>
      </c>
    </row>
    <row r="60" spans="2:5">
      <c r="B60" s="5" t="s">
        <v>84</v>
      </c>
      <c r="C60" s="14" t="s">
        <v>186</v>
      </c>
      <c r="D60" s="7">
        <v>0</v>
      </c>
      <c r="E60" s="7">
        <v>0</v>
      </c>
    </row>
    <row r="61" spans="2:5">
      <c r="B61" s="5" t="s">
        <v>85</v>
      </c>
      <c r="C61" s="5" t="s">
        <v>187</v>
      </c>
      <c r="D61" s="7">
        <v>787500</v>
      </c>
      <c r="E61" s="7">
        <v>0</v>
      </c>
    </row>
    <row r="62" spans="2:5">
      <c r="B62" s="5" t="s">
        <v>86</v>
      </c>
      <c r="C62" s="5" t="s">
        <v>188</v>
      </c>
      <c r="D62" s="7">
        <v>0</v>
      </c>
      <c r="E62" s="7">
        <v>0</v>
      </c>
    </row>
    <row r="63" spans="2:5">
      <c r="B63" s="5" t="s">
        <v>87</v>
      </c>
      <c r="C63" s="5" t="s">
        <v>189</v>
      </c>
      <c r="D63" s="7">
        <v>0</v>
      </c>
      <c r="E63" s="7">
        <v>0</v>
      </c>
    </row>
    <row r="64" spans="2:5">
      <c r="B64" s="5" t="s">
        <v>88</v>
      </c>
      <c r="C64" s="5" t="s">
        <v>190</v>
      </c>
      <c r="D64" s="7">
        <v>0</v>
      </c>
      <c r="E64" s="7">
        <v>0</v>
      </c>
    </row>
    <row r="65" spans="2:5">
      <c r="B65" s="5" t="s">
        <v>89</v>
      </c>
      <c r="C65" s="5" t="s">
        <v>191</v>
      </c>
      <c r="D65" s="7">
        <v>1635337.59779</v>
      </c>
      <c r="E65" s="7">
        <v>1657383.5103499999</v>
      </c>
    </row>
    <row r="66" spans="2:5">
      <c r="B66" s="5" t="s">
        <v>90</v>
      </c>
      <c r="C66" s="25"/>
      <c r="D66" s="7">
        <v>0</v>
      </c>
      <c r="E66" s="7">
        <v>0</v>
      </c>
    </row>
    <row r="67" spans="2:5">
      <c r="B67" s="5" t="s">
        <v>91</v>
      </c>
      <c r="C67" s="26" t="s">
        <v>192</v>
      </c>
      <c r="D67" s="8">
        <v>3735337.59779</v>
      </c>
      <c r="E67" s="8">
        <v>3757383.5103500001</v>
      </c>
    </row>
    <row r="68" spans="2:5">
      <c r="B68" s="5" t="s">
        <v>92</v>
      </c>
      <c r="C68" s="6" t="s">
        <v>193</v>
      </c>
      <c r="D68" s="8">
        <v>10193335.826440001</v>
      </c>
      <c r="E68" s="8">
        <v>10471767.33766</v>
      </c>
    </row>
    <row r="70" spans="2:5">
      <c r="B70" s="21" t="s">
        <v>125</v>
      </c>
      <c r="E70" s="21" t="s">
        <v>126</v>
      </c>
    </row>
    <row r="72" spans="2:5">
      <c r="B72" s="21" t="s">
        <v>127</v>
      </c>
      <c r="E72" s="20" t="s">
        <v>128</v>
      </c>
    </row>
  </sheetData>
  <mergeCells count="1">
    <mergeCell ref="C3:E3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37"/>
  <sheetViews>
    <sheetView workbookViewId="0">
      <selection activeCell="C6" sqref="C6:C33"/>
    </sheetView>
  </sheetViews>
  <sheetFormatPr defaultColWidth="9.109375" defaultRowHeight="13.2"/>
  <cols>
    <col min="1" max="1" width="2" style="12" customWidth="1"/>
    <col min="2" max="2" width="9.109375" style="12"/>
    <col min="3" max="3" width="42.5546875" style="12" customWidth="1"/>
    <col min="4" max="5" width="17.44140625" style="12" customWidth="1"/>
    <col min="6" max="15" width="17.5546875" style="12" customWidth="1"/>
    <col min="16" max="16384" width="9.109375" style="12"/>
  </cols>
  <sheetData>
    <row r="1" spans="1:5">
      <c r="A1" s="1" t="s">
        <v>131</v>
      </c>
      <c r="B1"/>
    </row>
    <row r="2" spans="1:5">
      <c r="A2" s="1" t="s">
        <v>132</v>
      </c>
      <c r="B2"/>
    </row>
    <row r="3" spans="1:5">
      <c r="C3" s="33" t="s">
        <v>194</v>
      </c>
      <c r="D3" s="33"/>
    </row>
    <row r="4" spans="1:5">
      <c r="E4" s="3" t="s">
        <v>129</v>
      </c>
    </row>
    <row r="5" spans="1:5" ht="24">
      <c r="B5" s="13" t="s">
        <v>0</v>
      </c>
      <c r="C5" s="27" t="s">
        <v>133</v>
      </c>
      <c r="D5" s="28" t="s">
        <v>136</v>
      </c>
      <c r="E5" s="28" t="s">
        <v>134</v>
      </c>
    </row>
    <row r="6" spans="1:5">
      <c r="B6" s="14" t="s">
        <v>2</v>
      </c>
      <c r="C6" s="29" t="s">
        <v>195</v>
      </c>
      <c r="D6" s="15"/>
      <c r="E6" s="16"/>
    </row>
    <row r="7" spans="1:5">
      <c r="B7" s="14" t="s">
        <v>3</v>
      </c>
      <c r="C7" s="29" t="s">
        <v>196</v>
      </c>
      <c r="D7" s="15"/>
      <c r="E7" s="15"/>
    </row>
    <row r="8" spans="1:5">
      <c r="B8" s="14" t="s">
        <v>4</v>
      </c>
      <c r="C8" s="30" t="s">
        <v>197</v>
      </c>
      <c r="D8" s="9"/>
      <c r="E8" s="9"/>
    </row>
    <row r="9" spans="1:5">
      <c r="B9" s="14" t="s">
        <v>5</v>
      </c>
      <c r="C9" s="29" t="s">
        <v>198</v>
      </c>
      <c r="D9" s="15"/>
      <c r="E9" s="15"/>
    </row>
    <row r="10" spans="1:5">
      <c r="B10" s="14" t="s">
        <v>6</v>
      </c>
      <c r="C10" s="29" t="s">
        <v>199</v>
      </c>
      <c r="D10" s="15">
        <v>1766868.6</v>
      </c>
      <c r="E10" s="16">
        <v>1788320.3</v>
      </c>
    </row>
    <row r="11" spans="1:5">
      <c r="B11" s="14" t="s">
        <v>7</v>
      </c>
      <c r="C11" s="29" t="s">
        <v>200</v>
      </c>
      <c r="D11" s="15"/>
      <c r="E11" s="15"/>
    </row>
    <row r="12" spans="1:5">
      <c r="B12" s="14" t="s">
        <v>8</v>
      </c>
      <c r="C12" s="29" t="s">
        <v>201</v>
      </c>
      <c r="D12" s="15"/>
      <c r="E12" s="15"/>
    </row>
    <row r="13" spans="1:5">
      <c r="B13" s="14" t="s">
        <v>9</v>
      </c>
      <c r="C13" s="29" t="s">
        <v>202</v>
      </c>
      <c r="D13" s="15">
        <f>179906.0572+395907.20798</f>
        <v>575813.26517999999</v>
      </c>
      <c r="E13" s="15">
        <f>443367.26771+235282.80839</f>
        <v>678650.07609999995</v>
      </c>
    </row>
    <row r="14" spans="1:5">
      <c r="B14" s="14" t="s">
        <v>10</v>
      </c>
      <c r="C14" s="29" t="s">
        <v>203</v>
      </c>
      <c r="D14" s="15">
        <v>42754.388489999998</v>
      </c>
      <c r="E14" s="16">
        <v>61305.125139999996</v>
      </c>
    </row>
    <row r="15" spans="1:5">
      <c r="B15" s="14" t="s">
        <v>11</v>
      </c>
      <c r="C15" s="29" t="s">
        <v>204</v>
      </c>
      <c r="D15" s="15">
        <v>171338.49025</v>
      </c>
      <c r="E15" s="15">
        <v>329096.42202</v>
      </c>
    </row>
    <row r="16" spans="1:5">
      <c r="B16" s="14" t="s">
        <v>12</v>
      </c>
      <c r="C16" s="29" t="s">
        <v>205</v>
      </c>
      <c r="D16" s="15">
        <v>273919.14356</v>
      </c>
      <c r="E16" s="15">
        <v>446093.20834999997</v>
      </c>
    </row>
    <row r="17" spans="2:5">
      <c r="B17" s="14" t="s">
        <v>13</v>
      </c>
      <c r="C17" s="29" t="s">
        <v>206</v>
      </c>
      <c r="D17" s="15">
        <f>1180195.89657+140590.71203+34031.811-42754.4-171338.5</f>
        <v>1140725.5196000002</v>
      </c>
      <c r="E17" s="15">
        <f>1416993.49902+131274.09267+81344.76437-61305.1-329096.4</f>
        <v>1239210.8560599997</v>
      </c>
    </row>
    <row r="18" spans="2:5">
      <c r="B18" s="14" t="s">
        <v>14</v>
      </c>
      <c r="C18" s="29" t="s">
        <v>207</v>
      </c>
      <c r="D18" s="15"/>
      <c r="E18" s="15"/>
    </row>
    <row r="19" spans="2:5">
      <c r="B19" s="14" t="s">
        <v>15</v>
      </c>
      <c r="C19" s="29" t="s">
        <v>208</v>
      </c>
      <c r="D19" s="15"/>
      <c r="E19" s="15"/>
    </row>
    <row r="20" spans="2:5">
      <c r="B20" s="14" t="s">
        <v>16</v>
      </c>
      <c r="C20" s="29" t="s">
        <v>209</v>
      </c>
      <c r="D20" s="15"/>
      <c r="E20" s="15"/>
    </row>
    <row r="21" spans="2:5">
      <c r="B21" s="14" t="s">
        <v>17</v>
      </c>
      <c r="C21" s="29" t="s">
        <v>210</v>
      </c>
      <c r="D21" s="15"/>
      <c r="E21" s="15"/>
    </row>
    <row r="22" spans="2:5">
      <c r="B22" s="14" t="s">
        <v>18</v>
      </c>
      <c r="C22" s="29" t="s">
        <v>211</v>
      </c>
      <c r="D22" s="15"/>
      <c r="E22" s="15"/>
    </row>
    <row r="23" spans="2:5">
      <c r="B23" s="14" t="s">
        <v>19</v>
      </c>
      <c r="C23" s="30" t="s">
        <v>212</v>
      </c>
      <c r="D23" s="9">
        <f>D9+D10+D11+D12+D13-D14-D15-D16-D17+D18+D19+D20+D21+D22</f>
        <v>713944.32328000036</v>
      </c>
      <c r="E23" s="9">
        <f>E9+E10+E11+E12+E13-E14-E15-E16-E17+E18+E19+E20+E21+E22</f>
        <v>391264.76453000028</v>
      </c>
    </row>
    <row r="24" spans="2:5">
      <c r="B24" s="14" t="s">
        <v>20</v>
      </c>
      <c r="C24" s="29" t="s">
        <v>213</v>
      </c>
      <c r="D24" s="10">
        <v>72187.682570000004</v>
      </c>
      <c r="E24" s="10">
        <v>49218.884030000001</v>
      </c>
    </row>
    <row r="25" spans="2:5">
      <c r="B25" s="14" t="s">
        <v>21</v>
      </c>
      <c r="C25" s="30" t="s">
        <v>214</v>
      </c>
      <c r="D25" s="9">
        <f>D23-D24</f>
        <v>641756.64071000041</v>
      </c>
      <c r="E25" s="9">
        <f>E23-E24</f>
        <v>342045.88050000026</v>
      </c>
    </row>
    <row r="26" spans="2:5">
      <c r="B26" s="14" t="s">
        <v>22</v>
      </c>
      <c r="C26" s="30" t="s">
        <v>215</v>
      </c>
      <c r="D26" s="10"/>
      <c r="E26" s="10"/>
    </row>
    <row r="27" spans="2:5">
      <c r="B27" s="14" t="s">
        <v>23</v>
      </c>
      <c r="C27" s="30" t="s">
        <v>216</v>
      </c>
      <c r="D27" s="9">
        <f>D25+D26</f>
        <v>641756.64071000041</v>
      </c>
      <c r="E27" s="9">
        <f>E25+E26</f>
        <v>342045.88050000026</v>
      </c>
    </row>
    <row r="28" spans="2:5">
      <c r="B28" s="14" t="s">
        <v>24</v>
      </c>
      <c r="C28" s="30" t="s">
        <v>217</v>
      </c>
      <c r="D28" s="10"/>
      <c r="E28" s="10"/>
    </row>
    <row r="29" spans="2:5">
      <c r="B29" s="14" t="s">
        <v>25</v>
      </c>
      <c r="C29" s="29" t="s">
        <v>218</v>
      </c>
      <c r="D29" s="10"/>
      <c r="E29" s="10"/>
    </row>
    <row r="30" spans="2:5">
      <c r="B30" s="14" t="s">
        <v>26</v>
      </c>
      <c r="C30" s="29" t="s">
        <v>219</v>
      </c>
      <c r="D30" s="10"/>
      <c r="E30" s="10"/>
    </row>
    <row r="31" spans="2:5">
      <c r="B31" s="14" t="s">
        <v>27</v>
      </c>
      <c r="C31" s="29" t="s">
        <v>211</v>
      </c>
      <c r="D31" s="10"/>
      <c r="E31" s="10"/>
    </row>
    <row r="32" spans="2:5" ht="24">
      <c r="B32" s="14" t="s">
        <v>28</v>
      </c>
      <c r="C32" s="30" t="s">
        <v>220</v>
      </c>
      <c r="D32" s="10">
        <f>D27</f>
        <v>641756.64071000041</v>
      </c>
      <c r="E32" s="10">
        <f>E27</f>
        <v>342045.88050000026</v>
      </c>
    </row>
    <row r="33" spans="1:114">
      <c r="B33" s="14" t="s">
        <v>29</v>
      </c>
      <c r="C33" s="29" t="s">
        <v>221</v>
      </c>
      <c r="D33" s="10"/>
      <c r="E33" s="10"/>
    </row>
    <row r="34" spans="1:114">
      <c r="A34" s="12" t="s">
        <v>30</v>
      </c>
      <c r="B34" s="12" t="s">
        <v>30</v>
      </c>
      <c r="C34" s="12" t="s">
        <v>30</v>
      </c>
      <c r="D34" s="12" t="s">
        <v>30</v>
      </c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</row>
    <row r="35" spans="1:114">
      <c r="B35"/>
      <c r="C35" s="21" t="s">
        <v>125</v>
      </c>
      <c r="D35"/>
      <c r="E35"/>
      <c r="F35" s="21" t="s">
        <v>126</v>
      </c>
      <c r="G35"/>
      <c r="H35"/>
    </row>
    <row r="37" spans="1:114">
      <c r="B37"/>
      <c r="C37" s="21" t="s">
        <v>127</v>
      </c>
      <c r="D37"/>
      <c r="E37"/>
      <c r="F37" s="20" t="s">
        <v>128</v>
      </c>
      <c r="G37"/>
      <c r="H37"/>
    </row>
  </sheetData>
  <mergeCells count="2">
    <mergeCell ref="BJ34:DJ34"/>
    <mergeCell ref="C3:D3"/>
  </mergeCells>
  <pageMargins left="0.74803149606299213" right="0.74803149606299213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7"/>
  <sheetViews>
    <sheetView workbookViewId="0">
      <selection activeCell="C24" sqref="C24"/>
    </sheetView>
  </sheetViews>
  <sheetFormatPr defaultRowHeight="13.2"/>
  <cols>
    <col min="1" max="1" width="1.33203125" customWidth="1"/>
    <col min="2" max="2" width="4.109375" customWidth="1"/>
    <col min="3" max="3" width="39.33203125" customWidth="1"/>
    <col min="4" max="11" width="17.5546875" customWidth="1"/>
    <col min="12" max="13" width="17.5546875" hidden="1" customWidth="1"/>
    <col min="14" max="15" width="0" hidden="1" customWidth="1"/>
  </cols>
  <sheetData>
    <row r="1" spans="1:13">
      <c r="A1" s="1" t="s">
        <v>131</v>
      </c>
    </row>
    <row r="2" spans="1:13">
      <c r="A2" s="1" t="s">
        <v>132</v>
      </c>
    </row>
    <row r="3" spans="1:13">
      <c r="F3" s="1" t="s">
        <v>226</v>
      </c>
    </row>
    <row r="4" spans="1:13">
      <c r="K4" s="3" t="s">
        <v>129</v>
      </c>
    </row>
    <row r="5" spans="1:13" ht="39.6">
      <c r="B5" s="2" t="s">
        <v>0</v>
      </c>
      <c r="C5" s="2" t="s">
        <v>133</v>
      </c>
      <c r="D5" s="2" t="s">
        <v>222</v>
      </c>
      <c r="E5" s="13" t="s">
        <v>186</v>
      </c>
      <c r="F5" s="2" t="s">
        <v>223</v>
      </c>
      <c r="G5" s="2" t="s">
        <v>188</v>
      </c>
      <c r="H5" s="2" t="s">
        <v>189</v>
      </c>
      <c r="I5" s="2" t="s">
        <v>190</v>
      </c>
      <c r="J5" s="2" t="s">
        <v>224</v>
      </c>
      <c r="K5" s="2" t="s">
        <v>225</v>
      </c>
      <c r="L5" s="2" t="s">
        <v>124</v>
      </c>
      <c r="M5" s="2" t="s">
        <v>121</v>
      </c>
    </row>
    <row r="6" spans="1:13">
      <c r="B6" s="5" t="s">
        <v>123</v>
      </c>
      <c r="C6" s="17" t="s">
        <v>227</v>
      </c>
      <c r="D6" s="4">
        <v>1312500</v>
      </c>
      <c r="E6" s="4">
        <v>0</v>
      </c>
      <c r="F6" s="4">
        <v>787500</v>
      </c>
      <c r="G6" s="4">
        <v>0</v>
      </c>
      <c r="H6" s="4">
        <v>0</v>
      </c>
      <c r="I6" s="4">
        <v>0</v>
      </c>
      <c r="J6" s="4">
        <v>1193580.91444</v>
      </c>
      <c r="K6" s="18">
        <v>3293580.91444</v>
      </c>
      <c r="L6" s="4">
        <v>0</v>
      </c>
      <c r="M6" s="4">
        <f>+K6-L6</f>
        <v>3293580.91444</v>
      </c>
    </row>
    <row r="7" spans="1:13" ht="26.4">
      <c r="B7" s="5" t="s">
        <v>31</v>
      </c>
      <c r="C7" s="5" t="s">
        <v>228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18">
        <v>0</v>
      </c>
      <c r="L7" s="4">
        <v>0</v>
      </c>
      <c r="M7" s="4">
        <f t="shared" ref="M7:M21" si="0">+K7-L7</f>
        <v>0</v>
      </c>
    </row>
    <row r="8" spans="1:13">
      <c r="B8" s="5" t="s">
        <v>56</v>
      </c>
      <c r="C8" s="6" t="s">
        <v>229</v>
      </c>
      <c r="D8" s="4">
        <f>D6</f>
        <v>1312500</v>
      </c>
      <c r="E8" s="4">
        <v>0</v>
      </c>
      <c r="F8" s="4">
        <f>F6</f>
        <v>787500</v>
      </c>
      <c r="G8" s="4">
        <v>0</v>
      </c>
      <c r="H8" s="4">
        <v>0</v>
      </c>
      <c r="I8" s="4">
        <v>0</v>
      </c>
      <c r="J8" s="4">
        <f>J6</f>
        <v>1193580.91444</v>
      </c>
      <c r="K8" s="18">
        <f>K6</f>
        <v>3293580.91444</v>
      </c>
      <c r="L8" s="4">
        <v>0</v>
      </c>
      <c r="M8" s="4">
        <f t="shared" si="0"/>
        <v>3293580.91444</v>
      </c>
    </row>
    <row r="9" spans="1:13">
      <c r="B9" s="5" t="s">
        <v>4</v>
      </c>
      <c r="C9" s="5" t="s">
        <v>230</v>
      </c>
      <c r="D9" s="4"/>
      <c r="E9" s="4"/>
      <c r="F9" s="4"/>
      <c r="G9" s="4"/>
      <c r="H9" s="4"/>
      <c r="I9" s="4"/>
      <c r="J9" s="4"/>
      <c r="K9" s="18"/>
      <c r="L9" s="4">
        <v>0</v>
      </c>
      <c r="M9" s="4">
        <f t="shared" si="0"/>
        <v>0</v>
      </c>
    </row>
    <row r="10" spans="1:13">
      <c r="B10" s="5" t="s">
        <v>117</v>
      </c>
      <c r="C10" s="5" t="s">
        <v>217</v>
      </c>
      <c r="D10" s="4"/>
      <c r="E10" s="4"/>
      <c r="F10" s="4"/>
      <c r="G10" s="4"/>
      <c r="H10" s="4"/>
      <c r="I10" s="4"/>
      <c r="J10" s="4"/>
      <c r="K10" s="18"/>
      <c r="L10" s="4">
        <v>0</v>
      </c>
      <c r="M10" s="4">
        <f t="shared" si="0"/>
        <v>0</v>
      </c>
    </row>
    <row r="11" spans="1:13">
      <c r="B11" s="5" t="s">
        <v>119</v>
      </c>
      <c r="C11" s="5" t="s">
        <v>231</v>
      </c>
      <c r="D11" s="4"/>
      <c r="E11" s="4"/>
      <c r="F11" s="4"/>
      <c r="G11" s="4"/>
      <c r="H11" s="4"/>
      <c r="I11" s="4"/>
      <c r="J11" s="4"/>
      <c r="K11" s="18"/>
      <c r="L11" s="4">
        <v>0</v>
      </c>
      <c r="M11" s="4">
        <f t="shared" si="0"/>
        <v>0</v>
      </c>
    </row>
    <row r="12" spans="1:13">
      <c r="B12" s="5" t="s">
        <v>120</v>
      </c>
      <c r="C12" s="14" t="s">
        <v>232</v>
      </c>
      <c r="D12" s="4"/>
      <c r="E12" s="4"/>
      <c r="F12" s="4"/>
      <c r="G12" s="4"/>
      <c r="H12" s="4"/>
      <c r="I12" s="4"/>
      <c r="J12" s="4"/>
      <c r="K12" s="18"/>
      <c r="L12" s="4">
        <v>0</v>
      </c>
      <c r="M12" s="4">
        <f t="shared" si="0"/>
        <v>0</v>
      </c>
    </row>
    <row r="13" spans="1:13">
      <c r="B13" s="5" t="s">
        <v>122</v>
      </c>
      <c r="C13" s="14" t="s">
        <v>233</v>
      </c>
      <c r="D13" s="4"/>
      <c r="E13" s="4"/>
      <c r="F13" s="4"/>
      <c r="G13" s="4"/>
      <c r="H13" s="4"/>
      <c r="I13" s="4"/>
      <c r="J13" s="4"/>
      <c r="K13" s="18"/>
      <c r="L13" s="4">
        <v>0</v>
      </c>
      <c r="M13" s="4">
        <f t="shared" si="0"/>
        <v>0</v>
      </c>
    </row>
    <row r="14" spans="1:13">
      <c r="B14" s="5" t="s">
        <v>123</v>
      </c>
      <c r="C14" s="17" t="s">
        <v>234</v>
      </c>
      <c r="D14" s="4">
        <v>1312500</v>
      </c>
      <c r="E14" s="4">
        <v>787500</v>
      </c>
      <c r="F14" s="4"/>
      <c r="G14" s="4"/>
      <c r="H14" s="4"/>
      <c r="I14" s="4"/>
      <c r="J14" s="4">
        <v>1635337.59779</v>
      </c>
      <c r="K14" s="18">
        <v>3735337.59779</v>
      </c>
      <c r="L14" s="4">
        <v>0</v>
      </c>
      <c r="M14" s="4">
        <f t="shared" si="0"/>
        <v>3735337.59779</v>
      </c>
    </row>
    <row r="15" spans="1:13" ht="26.4">
      <c r="B15" s="5" t="s">
        <v>31</v>
      </c>
      <c r="C15" s="5" t="s">
        <v>228</v>
      </c>
      <c r="D15" s="4">
        <v>787500</v>
      </c>
      <c r="E15" s="4">
        <v>-787500</v>
      </c>
      <c r="F15" s="4"/>
      <c r="G15" s="4"/>
      <c r="H15" s="4"/>
      <c r="I15" s="4"/>
      <c r="J15" s="4"/>
      <c r="K15" s="18"/>
      <c r="L15" s="4">
        <v>0</v>
      </c>
      <c r="M15" s="4">
        <f t="shared" si="0"/>
        <v>0</v>
      </c>
    </row>
    <row r="16" spans="1:13">
      <c r="B16" s="5" t="s">
        <v>56</v>
      </c>
      <c r="C16" s="6" t="s">
        <v>229</v>
      </c>
      <c r="D16" s="4">
        <v>2100000</v>
      </c>
      <c r="E16" s="4"/>
      <c r="F16" s="4"/>
      <c r="G16" s="4"/>
      <c r="H16" s="4"/>
      <c r="I16" s="4"/>
      <c r="J16" s="4">
        <f>J14</f>
        <v>1635337.59779</v>
      </c>
      <c r="K16" s="18">
        <f>K14</f>
        <v>3735337.59779</v>
      </c>
      <c r="L16" s="4">
        <v>0</v>
      </c>
      <c r="M16" s="4">
        <f t="shared" si="0"/>
        <v>3735337.59779</v>
      </c>
    </row>
    <row r="17" spans="2:13">
      <c r="B17" s="5" t="s">
        <v>4</v>
      </c>
      <c r="C17" s="5" t="s">
        <v>230</v>
      </c>
      <c r="D17" s="4"/>
      <c r="E17" s="4"/>
      <c r="F17" s="4"/>
      <c r="G17" s="4"/>
      <c r="H17" s="4"/>
      <c r="I17" s="4"/>
      <c r="J17" s="4">
        <v>342045.91256000003</v>
      </c>
      <c r="K17" s="18">
        <f>J17</f>
        <v>342045.91256000003</v>
      </c>
      <c r="L17" s="4">
        <v>0</v>
      </c>
      <c r="M17" s="4">
        <f t="shared" si="0"/>
        <v>342045.91256000003</v>
      </c>
    </row>
    <row r="18" spans="2:13">
      <c r="B18" s="5" t="s">
        <v>117</v>
      </c>
      <c r="C18" s="5" t="s">
        <v>217</v>
      </c>
      <c r="D18" s="4"/>
      <c r="E18" s="4"/>
      <c r="F18" s="4"/>
      <c r="G18" s="4"/>
      <c r="H18" s="4"/>
      <c r="I18" s="4"/>
      <c r="J18" s="4"/>
      <c r="K18" s="18"/>
      <c r="L18" s="4">
        <v>0</v>
      </c>
      <c r="M18" s="4">
        <f t="shared" si="0"/>
        <v>0</v>
      </c>
    </row>
    <row r="19" spans="2:13">
      <c r="B19" s="5" t="s">
        <v>119</v>
      </c>
      <c r="C19" s="5" t="s">
        <v>231</v>
      </c>
      <c r="D19" s="4"/>
      <c r="E19" s="4"/>
      <c r="F19" s="4"/>
      <c r="G19" s="4"/>
      <c r="H19" s="4"/>
      <c r="I19" s="4"/>
      <c r="J19" s="4"/>
      <c r="K19" s="18"/>
      <c r="L19" s="4">
        <v>0</v>
      </c>
      <c r="M19" s="4">
        <f t="shared" si="0"/>
        <v>0</v>
      </c>
    </row>
    <row r="20" spans="2:13">
      <c r="B20" s="5" t="s">
        <v>120</v>
      </c>
      <c r="C20" s="14" t="s">
        <v>232</v>
      </c>
      <c r="D20" s="4"/>
      <c r="E20" s="4"/>
      <c r="F20" s="4"/>
      <c r="G20" s="4"/>
      <c r="H20" s="4"/>
      <c r="I20" s="4"/>
      <c r="J20" s="4">
        <v>320000</v>
      </c>
      <c r="K20" s="18">
        <f>J20</f>
        <v>320000</v>
      </c>
      <c r="L20" s="4">
        <v>0</v>
      </c>
      <c r="M20" s="4">
        <f t="shared" si="0"/>
        <v>320000</v>
      </c>
    </row>
    <row r="21" spans="2:13">
      <c r="B21" s="5" t="s">
        <v>122</v>
      </c>
      <c r="C21" s="14" t="s">
        <v>233</v>
      </c>
      <c r="D21" s="4"/>
      <c r="E21" s="4"/>
      <c r="F21" s="4"/>
      <c r="G21" s="4"/>
      <c r="H21" s="4"/>
      <c r="I21" s="4"/>
      <c r="J21" s="4"/>
      <c r="K21" s="18"/>
      <c r="L21" s="4">
        <v>0</v>
      </c>
      <c r="M21" s="4">
        <f t="shared" si="0"/>
        <v>0</v>
      </c>
    </row>
    <row r="22" spans="2:13">
      <c r="B22" s="5" t="s">
        <v>123</v>
      </c>
      <c r="C22" s="17" t="s">
        <v>235</v>
      </c>
      <c r="D22" s="18">
        <v>2100000</v>
      </c>
      <c r="E22" s="18"/>
      <c r="F22" s="18"/>
      <c r="G22" s="18"/>
      <c r="H22" s="18"/>
      <c r="I22" s="18"/>
      <c r="J22" s="18">
        <v>1657383.5103579999</v>
      </c>
      <c r="K22" s="18">
        <f>3757383.51035</f>
        <v>3757383.5103500001</v>
      </c>
      <c r="L22" s="18">
        <f>SUM(L15:L21)</f>
        <v>0</v>
      </c>
      <c r="M22" s="18">
        <f>SUM(M15:M21)</f>
        <v>4397383.5103500001</v>
      </c>
    </row>
    <row r="24" spans="2:13">
      <c r="B24" s="21" t="s">
        <v>125</v>
      </c>
      <c r="E24" s="21" t="s">
        <v>126</v>
      </c>
    </row>
    <row r="25" spans="2:13">
      <c r="D25" s="12"/>
      <c r="G25" s="12"/>
    </row>
    <row r="26" spans="2:13">
      <c r="B26" s="21" t="s">
        <v>127</v>
      </c>
      <c r="E26" s="20" t="s">
        <v>128</v>
      </c>
    </row>
    <row r="27" spans="2:13">
      <c r="D27" s="12"/>
      <c r="E27" s="12"/>
    </row>
  </sheetData>
  <pageMargins left="0.35433070866141736" right="0.35433070866141736" top="0.98425196850393704" bottom="0.98425196850393704" header="0.51181102362204722" footer="0.51181102362204722"/>
  <pageSetup scale="7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T62"/>
  <sheetViews>
    <sheetView workbookViewId="0">
      <selection activeCell="H18" sqref="H18"/>
    </sheetView>
  </sheetViews>
  <sheetFormatPr defaultRowHeight="13.2"/>
  <cols>
    <col min="1" max="1" width="0.88671875" customWidth="1"/>
    <col min="3" max="3" width="56.33203125" customWidth="1"/>
    <col min="4" max="4" width="50.109375" hidden="1" customWidth="1"/>
    <col min="5" max="5" width="23.33203125" customWidth="1"/>
    <col min="6" max="6" width="3.5546875" bestFit="1" customWidth="1"/>
  </cols>
  <sheetData>
    <row r="1" spans="1:5">
      <c r="A1" s="1" t="s">
        <v>131</v>
      </c>
    </row>
    <row r="2" spans="1:5">
      <c r="A2" s="1" t="s">
        <v>132</v>
      </c>
    </row>
    <row r="3" spans="1:5">
      <c r="C3" s="31" t="s">
        <v>135</v>
      </c>
      <c r="D3" s="31"/>
      <c r="E3" s="31"/>
    </row>
    <row r="4" spans="1:5">
      <c r="E4" s="3" t="s">
        <v>129</v>
      </c>
    </row>
    <row r="5" spans="1:5">
      <c r="B5" s="2" t="s">
        <v>0</v>
      </c>
      <c r="C5" s="2" t="s">
        <v>133</v>
      </c>
      <c r="D5" s="2" t="s">
        <v>1</v>
      </c>
      <c r="E5" s="22" t="s">
        <v>134</v>
      </c>
    </row>
    <row r="6" spans="1:5" ht="14.25" customHeight="1">
      <c r="B6" s="5" t="s">
        <v>31</v>
      </c>
      <c r="C6" s="6" t="s">
        <v>236</v>
      </c>
      <c r="D6" s="4"/>
      <c r="E6" s="10">
        <v>42958.903740000002</v>
      </c>
    </row>
    <row r="7" spans="1:5" ht="14.25" customHeight="1">
      <c r="B7" s="14" t="s">
        <v>32</v>
      </c>
      <c r="C7" s="6" t="s">
        <v>237</v>
      </c>
      <c r="D7" s="15">
        <v>0</v>
      </c>
      <c r="E7" s="9">
        <v>15858504.937379999</v>
      </c>
    </row>
    <row r="8" spans="1:5" ht="14.25" customHeight="1">
      <c r="B8" s="5" t="s">
        <v>33</v>
      </c>
      <c r="C8" s="5" t="s">
        <v>238</v>
      </c>
      <c r="D8" s="4">
        <v>0</v>
      </c>
      <c r="E8" s="10"/>
    </row>
    <row r="9" spans="1:5" ht="14.25" customHeight="1">
      <c r="B9" s="5" t="s">
        <v>34</v>
      </c>
      <c r="C9" s="14" t="s">
        <v>201</v>
      </c>
      <c r="D9" s="4"/>
      <c r="E9" s="10">
        <f>1812649.46714+6767.34245</f>
        <v>1819416.8095900002</v>
      </c>
    </row>
    <row r="10" spans="1:5" ht="14.25" customHeight="1">
      <c r="B10" s="5" t="s">
        <v>35</v>
      </c>
      <c r="C10" s="5" t="s">
        <v>239</v>
      </c>
      <c r="D10" s="4">
        <v>0</v>
      </c>
      <c r="E10" s="10"/>
    </row>
    <row r="11" spans="1:5" ht="14.25" customHeight="1">
      <c r="B11" s="5" t="s">
        <v>36</v>
      </c>
      <c r="C11" s="5" t="s">
        <v>240</v>
      </c>
      <c r="D11" s="4">
        <v>0</v>
      </c>
      <c r="E11" s="10"/>
    </row>
    <row r="12" spans="1:5" ht="14.25" customHeight="1">
      <c r="B12" s="5" t="s">
        <v>37</v>
      </c>
      <c r="C12" s="14" t="s">
        <v>241</v>
      </c>
      <c r="D12" s="4">
        <v>0</v>
      </c>
      <c r="E12" s="10"/>
    </row>
    <row r="13" spans="1:5" ht="14.25" customHeight="1">
      <c r="B13" s="5" t="s">
        <v>38</v>
      </c>
      <c r="C13" s="5" t="s">
        <v>242</v>
      </c>
      <c r="D13" s="4">
        <v>0</v>
      </c>
      <c r="E13" s="10">
        <f>3618.57224+1541.95955+208404.696+1993000+11832522.9</f>
        <v>14039088.12779</v>
      </c>
    </row>
    <row r="14" spans="1:5" ht="14.25" customHeight="1">
      <c r="B14" s="14" t="s">
        <v>44</v>
      </c>
      <c r="C14" s="6" t="s">
        <v>243</v>
      </c>
      <c r="D14" s="15">
        <v>0</v>
      </c>
      <c r="E14" s="9">
        <f>SUM(E15:E23)</f>
        <v>15815546.033639999</v>
      </c>
    </row>
    <row r="15" spans="1:5" ht="14.25" customHeight="1">
      <c r="B15" s="14" t="s">
        <v>45</v>
      </c>
      <c r="C15" s="5" t="s">
        <v>244</v>
      </c>
      <c r="D15" s="15">
        <v>0</v>
      </c>
      <c r="E15" s="10">
        <v>318574.40912999999</v>
      </c>
    </row>
    <row r="16" spans="1:5" ht="14.25" customHeight="1">
      <c r="B16" s="5" t="s">
        <v>46</v>
      </c>
      <c r="C16" s="5" t="s">
        <v>245</v>
      </c>
      <c r="D16" s="4">
        <v>0</v>
      </c>
      <c r="E16" s="10">
        <v>67083.968609999996</v>
      </c>
    </row>
    <row r="17" spans="2:5" ht="14.25" customHeight="1">
      <c r="B17" s="5" t="s">
        <v>47</v>
      </c>
      <c r="C17" s="5" t="s">
        <v>246</v>
      </c>
      <c r="D17" s="4">
        <v>0</v>
      </c>
      <c r="E17" s="10">
        <v>5323.03</v>
      </c>
    </row>
    <row r="18" spans="2:5" ht="14.25" customHeight="1">
      <c r="B18" s="5" t="s">
        <v>48</v>
      </c>
      <c r="C18" s="5" t="s">
        <v>247</v>
      </c>
      <c r="D18" s="4">
        <v>0</v>
      </c>
      <c r="E18" s="10"/>
    </row>
    <row r="19" spans="2:5" ht="14.25" customHeight="1">
      <c r="B19" s="5" t="s">
        <v>49</v>
      </c>
      <c r="C19" s="5" t="s">
        <v>248</v>
      </c>
      <c r="D19" s="4">
        <v>0</v>
      </c>
      <c r="E19" s="10">
        <v>20922.431970000001</v>
      </c>
    </row>
    <row r="20" spans="2:5" ht="14.25" customHeight="1">
      <c r="B20" s="5" t="s">
        <v>50</v>
      </c>
      <c r="C20" s="5" t="s">
        <v>249</v>
      </c>
      <c r="D20" s="4">
        <v>0</v>
      </c>
      <c r="E20" s="10">
        <v>380351.70377999998</v>
      </c>
    </row>
    <row r="21" spans="2:5" ht="14.25" customHeight="1">
      <c r="B21" s="5" t="s">
        <v>51</v>
      </c>
      <c r="C21" s="14" t="s">
        <v>250</v>
      </c>
      <c r="D21" s="4">
        <v>0</v>
      </c>
      <c r="E21" s="10">
        <v>100762.21334</v>
      </c>
    </row>
    <row r="22" spans="2:5" ht="14.25" customHeight="1">
      <c r="B22" s="5" t="s">
        <v>52</v>
      </c>
      <c r="C22" s="5" t="s">
        <v>251</v>
      </c>
      <c r="D22" s="4">
        <v>0</v>
      </c>
      <c r="E22" s="10"/>
    </row>
    <row r="23" spans="2:5" ht="14.25" customHeight="1">
      <c r="B23" s="5" t="s">
        <v>53</v>
      </c>
      <c r="C23" s="5" t="s">
        <v>252</v>
      </c>
      <c r="D23" s="4">
        <v>0</v>
      </c>
      <c r="E23" s="10">
        <v>14922528.27681</v>
      </c>
    </row>
    <row r="24" spans="2:5" ht="14.25" customHeight="1">
      <c r="B24" s="5" t="s">
        <v>55</v>
      </c>
      <c r="C24" s="6" t="s">
        <v>253</v>
      </c>
      <c r="D24" s="4">
        <v>0</v>
      </c>
      <c r="E24" s="9">
        <f>E7-E14</f>
        <v>42958.90373999998</v>
      </c>
    </row>
    <row r="25" spans="2:5" ht="14.25" customHeight="1">
      <c r="B25" s="5" t="s">
        <v>56</v>
      </c>
      <c r="C25" s="6" t="s">
        <v>254</v>
      </c>
      <c r="D25" s="4">
        <v>0</v>
      </c>
      <c r="E25" s="10"/>
    </row>
    <row r="26" spans="2:5" ht="14.25" customHeight="1">
      <c r="B26" s="5" t="s">
        <v>57</v>
      </c>
      <c r="C26" s="6" t="s">
        <v>237</v>
      </c>
      <c r="D26" s="4">
        <v>0</v>
      </c>
      <c r="E26" s="19">
        <f>E34</f>
        <v>7131.5014899999996</v>
      </c>
    </row>
    <row r="27" spans="2:5" ht="14.25" customHeight="1">
      <c r="B27" s="5" t="s">
        <v>58</v>
      </c>
      <c r="C27" s="5" t="s">
        <v>255</v>
      </c>
      <c r="D27" s="4">
        <v>0</v>
      </c>
      <c r="E27" s="10"/>
    </row>
    <row r="28" spans="2:5" ht="14.25" customHeight="1">
      <c r="B28" s="5" t="s">
        <v>72</v>
      </c>
      <c r="C28" s="5" t="s">
        <v>256</v>
      </c>
      <c r="D28" s="4">
        <v>0</v>
      </c>
      <c r="E28" s="10"/>
    </row>
    <row r="29" spans="2:5" ht="14.25" customHeight="1">
      <c r="B29" s="5" t="s">
        <v>93</v>
      </c>
      <c r="C29" s="5" t="s">
        <v>257</v>
      </c>
      <c r="D29" s="4">
        <v>0</v>
      </c>
      <c r="E29" s="10"/>
    </row>
    <row r="30" spans="2:5" ht="14.25" customHeight="1">
      <c r="B30" s="5" t="s">
        <v>94</v>
      </c>
      <c r="C30" s="5" t="s">
        <v>258</v>
      </c>
      <c r="D30" s="4">
        <v>0</v>
      </c>
      <c r="E30" s="10"/>
    </row>
    <row r="31" spans="2:5" ht="14.25" customHeight="1">
      <c r="B31" s="5" t="s">
        <v>95</v>
      </c>
      <c r="C31" s="14" t="s">
        <v>259</v>
      </c>
      <c r="D31" s="4">
        <v>0</v>
      </c>
      <c r="E31" s="10"/>
    </row>
    <row r="32" spans="2:5" ht="14.25" customHeight="1">
      <c r="B32" s="5" t="s">
        <v>96</v>
      </c>
      <c r="C32" s="5" t="s">
        <v>260</v>
      </c>
      <c r="D32" s="4">
        <v>0</v>
      </c>
      <c r="E32" s="10"/>
    </row>
    <row r="33" spans="2:5" ht="14.25" customHeight="1">
      <c r="B33" s="5" t="s">
        <v>97</v>
      </c>
      <c r="C33" s="5" t="s">
        <v>261</v>
      </c>
      <c r="D33" s="4">
        <v>0</v>
      </c>
      <c r="E33" s="10"/>
    </row>
    <row r="34" spans="2:5" ht="14.25" customHeight="1">
      <c r="B34" s="5" t="s">
        <v>98</v>
      </c>
      <c r="C34" s="5" t="s">
        <v>174</v>
      </c>
      <c r="D34" s="4">
        <v>0</v>
      </c>
      <c r="E34" s="10">
        <v>7131.5014899999996</v>
      </c>
    </row>
    <row r="35" spans="2:5" ht="14.25" customHeight="1">
      <c r="B35" s="5" t="s">
        <v>99</v>
      </c>
      <c r="C35" s="6" t="s">
        <v>243</v>
      </c>
      <c r="D35" s="4">
        <v>0</v>
      </c>
      <c r="E35" s="9">
        <f>E36</f>
        <v>21636.089970000001</v>
      </c>
    </row>
    <row r="36" spans="2:5" ht="14.25" customHeight="1">
      <c r="B36" s="5" t="s">
        <v>100</v>
      </c>
      <c r="C36" s="14" t="s">
        <v>262</v>
      </c>
      <c r="D36" s="4">
        <v>0</v>
      </c>
      <c r="E36" s="10">
        <v>21636.089970000001</v>
      </c>
    </row>
    <row r="37" spans="2:5" ht="14.25" customHeight="1">
      <c r="B37" s="5" t="s">
        <v>101</v>
      </c>
      <c r="C37" s="14" t="s">
        <v>263</v>
      </c>
      <c r="D37" s="4">
        <v>0</v>
      </c>
      <c r="E37" s="10"/>
    </row>
    <row r="38" spans="2:5" ht="14.25" customHeight="1">
      <c r="B38" s="5" t="s">
        <v>102</v>
      </c>
      <c r="C38" s="14" t="s">
        <v>264</v>
      </c>
      <c r="D38" s="4">
        <v>0</v>
      </c>
      <c r="E38" s="10"/>
    </row>
    <row r="39" spans="2:5" ht="14.25" customHeight="1">
      <c r="B39" s="5" t="s">
        <v>103</v>
      </c>
      <c r="C39" s="14" t="s">
        <v>265</v>
      </c>
      <c r="D39" s="4">
        <v>0</v>
      </c>
      <c r="E39" s="10"/>
    </row>
    <row r="40" spans="2:5" ht="14.25" customHeight="1">
      <c r="B40" s="5" t="s">
        <v>104</v>
      </c>
      <c r="C40" s="5" t="s">
        <v>174</v>
      </c>
      <c r="D40" s="4">
        <v>0</v>
      </c>
      <c r="E40" s="10"/>
    </row>
    <row r="41" spans="2:5" ht="18.75" customHeight="1">
      <c r="B41" s="5" t="s">
        <v>80</v>
      </c>
      <c r="C41" s="6" t="s">
        <v>266</v>
      </c>
      <c r="D41" s="4">
        <v>0</v>
      </c>
      <c r="E41" s="9">
        <f>E26-E35</f>
        <v>-14504.588480000002</v>
      </c>
    </row>
    <row r="42" spans="2:5" ht="14.25" customHeight="1">
      <c r="B42" s="5" t="s">
        <v>4</v>
      </c>
      <c r="C42" s="6" t="s">
        <v>267</v>
      </c>
      <c r="D42" s="4">
        <v>0</v>
      </c>
      <c r="E42" s="10"/>
    </row>
    <row r="43" spans="2:5" ht="14.25" customHeight="1">
      <c r="B43" s="5" t="s">
        <v>105</v>
      </c>
      <c r="C43" s="6" t="s">
        <v>237</v>
      </c>
      <c r="D43" s="4">
        <v>0</v>
      </c>
      <c r="E43" s="9"/>
    </row>
    <row r="44" spans="2:5" ht="14.25" customHeight="1">
      <c r="B44" s="5" t="s">
        <v>106</v>
      </c>
      <c r="C44" s="5" t="s">
        <v>268</v>
      </c>
      <c r="D44" s="4">
        <v>0</v>
      </c>
      <c r="E44" s="10"/>
    </row>
    <row r="45" spans="2:5" ht="14.25" customHeight="1">
      <c r="B45" s="5" t="s">
        <v>107</v>
      </c>
      <c r="C45" s="5" t="s">
        <v>231</v>
      </c>
      <c r="D45" s="4">
        <v>0</v>
      </c>
      <c r="E45" s="10"/>
    </row>
    <row r="46" spans="2:5" ht="14.25" customHeight="1">
      <c r="B46" s="5" t="s">
        <v>108</v>
      </c>
      <c r="C46" s="5" t="s">
        <v>269</v>
      </c>
      <c r="D46" s="4">
        <v>0</v>
      </c>
      <c r="E46" s="10"/>
    </row>
    <row r="47" spans="2:5" ht="14.25" customHeight="1">
      <c r="B47" s="5" t="s">
        <v>109</v>
      </c>
      <c r="C47" s="5" t="s">
        <v>270</v>
      </c>
      <c r="D47" s="4">
        <v>0</v>
      </c>
      <c r="E47" s="10"/>
    </row>
    <row r="48" spans="2:5" ht="14.25" customHeight="1">
      <c r="B48" s="5" t="s">
        <v>110</v>
      </c>
      <c r="C48" s="6" t="s">
        <v>243</v>
      </c>
      <c r="D48" s="4">
        <v>0</v>
      </c>
      <c r="E48" s="9"/>
    </row>
    <row r="49" spans="1:98" ht="14.25" customHeight="1">
      <c r="B49" s="5" t="s">
        <v>111</v>
      </c>
      <c r="C49" s="5" t="s">
        <v>271</v>
      </c>
      <c r="D49" s="4">
        <v>0</v>
      </c>
      <c r="E49" s="10"/>
    </row>
    <row r="50" spans="1:98" ht="14.25" customHeight="1">
      <c r="B50" s="5" t="s">
        <v>112</v>
      </c>
      <c r="C50" s="5" t="s">
        <v>272</v>
      </c>
      <c r="D50" s="4">
        <v>0</v>
      </c>
      <c r="E50" s="10"/>
    </row>
    <row r="51" spans="1:98" ht="14.25" customHeight="1">
      <c r="B51" s="5" t="s">
        <v>113</v>
      </c>
      <c r="C51" s="5" t="s">
        <v>273</v>
      </c>
      <c r="D51" s="4">
        <v>0</v>
      </c>
      <c r="E51" s="10"/>
    </row>
    <row r="52" spans="1:98" ht="14.25" customHeight="1">
      <c r="B52" s="5" t="s">
        <v>114</v>
      </c>
      <c r="C52" s="5" t="s">
        <v>232</v>
      </c>
      <c r="D52" s="4">
        <v>0</v>
      </c>
      <c r="E52" s="10"/>
    </row>
    <row r="53" spans="1:98" ht="14.25" customHeight="1">
      <c r="B53" s="5" t="s">
        <v>115</v>
      </c>
      <c r="C53" s="5" t="s">
        <v>270</v>
      </c>
      <c r="D53" s="4">
        <v>0</v>
      </c>
      <c r="E53" s="10"/>
    </row>
    <row r="54" spans="1:98" ht="14.25" customHeight="1">
      <c r="B54" s="5" t="s">
        <v>116</v>
      </c>
      <c r="C54" s="6" t="s">
        <v>274</v>
      </c>
      <c r="D54" s="4">
        <v>0</v>
      </c>
      <c r="E54" s="9"/>
    </row>
    <row r="55" spans="1:98" ht="14.25" customHeight="1">
      <c r="B55" s="5" t="s">
        <v>117</v>
      </c>
      <c r="C55" s="14" t="s">
        <v>275</v>
      </c>
      <c r="D55" s="4">
        <v>0</v>
      </c>
      <c r="E55" s="10"/>
    </row>
    <row r="56" spans="1:98" ht="14.25" customHeight="1">
      <c r="B56" s="5" t="s">
        <v>118</v>
      </c>
      <c r="C56" s="6" t="s">
        <v>276</v>
      </c>
      <c r="D56" s="4">
        <v>0</v>
      </c>
      <c r="E56" s="9"/>
    </row>
    <row r="57" spans="1:98" ht="14.25" customHeight="1">
      <c r="B57" s="5" t="s">
        <v>119</v>
      </c>
      <c r="C57" s="17" t="s">
        <v>278</v>
      </c>
      <c r="D57" s="4">
        <v>0</v>
      </c>
      <c r="E57" s="10">
        <v>1095274.2167499999</v>
      </c>
    </row>
    <row r="58" spans="1:98" ht="14.25" customHeight="1">
      <c r="B58" s="5" t="s">
        <v>120</v>
      </c>
      <c r="C58" s="17" t="s">
        <v>277</v>
      </c>
      <c r="D58" s="4"/>
      <c r="E58" s="10">
        <f>E57+E6+E41</f>
        <v>1123728.53201</v>
      </c>
      <c r="F58" s="11"/>
    </row>
    <row r="59" spans="1:98">
      <c r="A59" t="s">
        <v>30</v>
      </c>
      <c r="B59" t="s">
        <v>30</v>
      </c>
      <c r="C59" t="s">
        <v>30</v>
      </c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</row>
    <row r="60" spans="1:98">
      <c r="B60" s="21" t="s">
        <v>125</v>
      </c>
      <c r="E60" s="21" t="s">
        <v>126</v>
      </c>
    </row>
    <row r="62" spans="1:98">
      <c r="B62" s="21" t="s">
        <v>127</v>
      </c>
      <c r="E62" s="20" t="s">
        <v>128</v>
      </c>
    </row>
  </sheetData>
  <mergeCells count="2">
    <mergeCell ref="AT59:CT59"/>
    <mergeCell ref="C3:E3"/>
  </mergeCells>
  <pageMargins left="0.55118110236220474" right="0.35433070866141736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СБД</vt:lpstr>
      <vt:lpstr>ОДТ</vt:lpstr>
      <vt:lpstr>ӨӨТ (2)</vt:lpstr>
      <vt:lpstr>МГТ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Dembereldowd Otgongerel</dc:creator>
  <cp:lastModifiedBy>Manaljav</cp:lastModifiedBy>
  <cp:lastPrinted>2019-02-04T03:26:58Z</cp:lastPrinted>
  <dcterms:created xsi:type="dcterms:W3CDTF">2018-07-20T01:24:13Z</dcterms:created>
  <dcterms:modified xsi:type="dcterms:W3CDTF">2023-08-25T03:25:55Z</dcterms:modified>
</cp:coreProperties>
</file>