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шинэ  2019 хаалт\"/>
    </mc:Choice>
  </mc:AlternateContent>
  <bookViews>
    <workbookView xWindow="0" yWindow="0" windowWidth="28755" windowHeight="12360"/>
  </bookViews>
  <sheets>
    <sheet name="Санхүү байдал" sheetId="1" r:id="rId1"/>
    <sheet name="орлого үр дүн" sheetId="2" r:id="rId2"/>
    <sheet name="өмчийн өөрчлөлт" sheetId="3" r:id="rId3"/>
    <sheet name="мөнгөн гүйлгээний тайлан" sheetId="4" r:id="rId4"/>
  </sheets>
  <calcPr calcId="152511"/>
</workbook>
</file>

<file path=xl/calcChain.xml><?xml version="1.0" encoding="utf-8"?>
<calcChain xmlns="http://schemas.openxmlformats.org/spreadsheetml/2006/main">
  <c r="D14" i="4" l="1"/>
  <c r="D8" i="4"/>
  <c r="D29" i="4"/>
  <c r="H26" i="3"/>
  <c r="H25" i="3"/>
  <c r="H23" i="3"/>
  <c r="H20" i="3"/>
  <c r="D60" i="2"/>
  <c r="C53" i="1" s="1"/>
  <c r="D58" i="2"/>
  <c r="D57" i="2"/>
  <c r="D52" i="2"/>
  <c r="D49" i="2"/>
  <c r="D47" i="2"/>
  <c r="D46" i="2"/>
  <c r="D45" i="2"/>
  <c r="D18" i="2"/>
  <c r="D19" i="2"/>
  <c r="D21" i="2"/>
  <c r="D27" i="2"/>
  <c r="D12" i="2"/>
  <c r="D15" i="2"/>
  <c r="D11" i="2"/>
  <c r="D7" i="2"/>
  <c r="C50" i="1"/>
  <c r="C54" i="1"/>
  <c r="C46" i="1"/>
  <c r="C47" i="1" s="1"/>
  <c r="C36" i="1"/>
  <c r="C29" i="1"/>
  <c r="C38" i="1" s="1"/>
  <c r="C25" i="1"/>
  <c r="C18" i="1"/>
  <c r="C15" i="1" s="1"/>
  <c r="C14" i="1" s="1"/>
  <c r="C52" i="1" l="1"/>
  <c r="C55" i="1" s="1"/>
  <c r="C56" i="1" s="1"/>
  <c r="D7" i="4"/>
  <c r="G26" i="3" l="1"/>
  <c r="C11" i="1"/>
  <c r="D38" i="4" l="1"/>
  <c r="C28" i="1"/>
  <c r="C39" i="1" s="1"/>
  <c r="H6" i="3"/>
  <c r="H16" i="3" s="1"/>
  <c r="G16" i="3"/>
  <c r="C26" i="3"/>
  <c r="B50" i="1" l="1"/>
  <c r="B46" i="1"/>
  <c r="B29" i="1"/>
  <c r="B25" i="1"/>
  <c r="B11" i="1"/>
  <c r="B28" i="1" l="1"/>
  <c r="D37" i="4"/>
  <c r="D36" i="4" s="1"/>
  <c r="B47" i="1"/>
  <c r="B56" i="1"/>
  <c r="B55" i="1" s="1"/>
  <c r="B39" i="1"/>
</calcChain>
</file>

<file path=xl/sharedStrings.xml><?xml version="1.0" encoding="utf-8"?>
<sst xmlns="http://schemas.openxmlformats.org/spreadsheetml/2006/main" count="313" uniqueCount="265">
  <si>
    <t>БАЛАНС</t>
  </si>
  <si>
    <t>Баян-Алдар ББСБ ХК</t>
  </si>
  <si>
    <t>Үзүүлэлт</t>
  </si>
  <si>
    <t>1. МӨНГӨН ХӨРӨНГӨ</t>
  </si>
  <si>
    <t>1. Бэлэн мөнгө</t>
  </si>
  <si>
    <t>2. Банк, санхүүгийн байгууллагад байршуулсан харилцах</t>
  </si>
  <si>
    <t>3.ЗЭЭЛ /Цэврээр/</t>
  </si>
  <si>
    <t>8. Нийт зээл</t>
  </si>
  <si>
    <t>8.1. Хэвийн зээл</t>
  </si>
  <si>
    <t>8.2 Хугацаа хэтэрсэн зээл</t>
  </si>
  <si>
    <t>8.3. Чанаргүй зээл</t>
  </si>
  <si>
    <t>8.3.1. Хэвийн бус зээл</t>
  </si>
  <si>
    <t>8.3.2. Эргэлзээтэй зээл</t>
  </si>
  <si>
    <t>8.4. (Зээлийн эрсдэлийн сан)</t>
  </si>
  <si>
    <t>7. БУСАД АВЛАГА</t>
  </si>
  <si>
    <t>15.Хуримтлуулж тооцсон хүүгийн авлага</t>
  </si>
  <si>
    <t xml:space="preserve">   15.1. Хуримтлуулж тооцсон зээлийн хүүгийн авлага</t>
  </si>
  <si>
    <t>8. БУСАД ХӨРӨНГӨ</t>
  </si>
  <si>
    <t>17. Урьдчилж төлсөн зардал, тооцоо</t>
  </si>
  <si>
    <t>ЭРГЭЛТИЙН ХӨРӨНГИЙН НИЙТ ДҮН</t>
  </si>
  <si>
    <t>ҮНДСЭН ХӨРӨНГӨ</t>
  </si>
  <si>
    <t>22. Барилга байгууламж</t>
  </si>
  <si>
    <t>23. Хуримтлагдсан элэгдэл / барилга байгууламж/</t>
  </si>
  <si>
    <t>24.Эд хогшил</t>
  </si>
  <si>
    <t>25. Хуримтлагдсан элэгдэл / эд хогшил/</t>
  </si>
  <si>
    <t>26. Техник хэрэгсэл</t>
  </si>
  <si>
    <t>27. Хуримтлагдсан элэгдэл /техник хэрэгсэл/</t>
  </si>
  <si>
    <t>БИЕТ БУС ХӨРӨНГӨ</t>
  </si>
  <si>
    <t>30. Биет бус хөрөнгө</t>
  </si>
  <si>
    <t>ЭРГЭЛТИЙН БУС ХӨРӨНГИЙН ДҮН</t>
  </si>
  <si>
    <t>НИЙТ ХӨРӨНГИЙН ДҮН</t>
  </si>
  <si>
    <t>БУСАД ӨР ТӨЛБӨР</t>
  </si>
  <si>
    <t>12. Бусад өглөг</t>
  </si>
  <si>
    <t>12.5 ХАОАТ-ын өглөг</t>
  </si>
  <si>
    <t>12.6 Орлогын албан татварын өглөг</t>
  </si>
  <si>
    <t>12.7 Бусад</t>
  </si>
  <si>
    <t>БОГИНО ХУГАЦААТ ӨР ТӨЛБӨРИЙН ДҮН</t>
  </si>
  <si>
    <t>НИЙТ ӨР ТӨЛБӨРИЙН ДҮН</t>
  </si>
  <si>
    <t>1. Энгийн хувьцаа</t>
  </si>
  <si>
    <t>3. Халаасны хувьцаа</t>
  </si>
  <si>
    <t>ХУВЬЦААТ КАПИТАЛЫН ДҮН</t>
  </si>
  <si>
    <t>БУСАД ӨМЧ</t>
  </si>
  <si>
    <t>8. Хуримтлагдсан ашиг/ алдагдал/</t>
  </si>
  <si>
    <t>8.1. Тайлант үеийн ашиг /алдагдал/</t>
  </si>
  <si>
    <t>8.2. Өмнөх үеийн ашиг/ алдагдал/</t>
  </si>
  <si>
    <t>ЭЗЭМШИГЧДИЙН ӨМЧИЙН ДҮН</t>
  </si>
  <si>
    <t>ӨР ТӨЛБӨР БА ЭЗЭМШИГЧДИЙН ӨМЧИЙН ДҮН</t>
  </si>
  <si>
    <t>БАНК БУС САНХҮҮГИЙН БАЙГУУЛЛАГА</t>
  </si>
  <si>
    <t>Үлдэгдэл</t>
  </si>
  <si>
    <t>01-р сарын 01</t>
  </si>
  <si>
    <t>Санхүүгийн зохицуулах хорооны 2008 оны 03 дугаар тогтоолын хавсралт 1</t>
  </si>
  <si>
    <t>Санхүүгийн зохицуулах хорооны 2008 оны 03 дугаар тогтоолын хавсралт 2</t>
  </si>
  <si>
    <t>Орлого үр дүнгийн тайлан</t>
  </si>
  <si>
    <t>Мөрийн дугаар</t>
  </si>
  <si>
    <t>Өмнөх тайлант үеийн дүн</t>
  </si>
  <si>
    <t>Тайлант үеийн дүн</t>
  </si>
  <si>
    <t>1</t>
  </si>
  <si>
    <t>ХҮҮГИЙН ОРЛОГО</t>
  </si>
  <si>
    <t xml:space="preserve">  1.1</t>
  </si>
  <si>
    <t>Хугацаандаа байгаа зээлийн хүүгийн орлого</t>
  </si>
  <si>
    <t xml:space="preserve">  1.2</t>
  </si>
  <si>
    <t>Хугацаа хэтэрсэн зээлийн хүүгийн орлого</t>
  </si>
  <si>
    <t xml:space="preserve">  1.8</t>
  </si>
  <si>
    <t>Харилцах дансны хүүгийн орлого</t>
  </si>
  <si>
    <t>3</t>
  </si>
  <si>
    <t>ЦЭВЭР ХҮҮГИЙН ОРЛОГО (1-2)</t>
  </si>
  <si>
    <t>4</t>
  </si>
  <si>
    <t>ХҮҮГИЙН БУС ОРЛОГО (4.1+4.2+4.3)</t>
  </si>
  <si>
    <t xml:space="preserve">  4.2</t>
  </si>
  <si>
    <t>Ханш болон үнэлгээний тэгшигтгэлийн орлого (4.2.1+4.2.2)</t>
  </si>
  <si>
    <t xml:space="preserve">    4.2.1</t>
  </si>
  <si>
    <t>Гадаад валютын ханшийн тэгшитгэлийн орлого</t>
  </si>
  <si>
    <t xml:space="preserve">  4.3</t>
  </si>
  <si>
    <t>Санхүүгийн үйлчилгээний шимтгэл (4.3.1+…+4.3.6)</t>
  </si>
  <si>
    <t xml:space="preserve">    4.3.6</t>
  </si>
  <si>
    <t>Үйлчилгээний хураамж, шимтгэлийн орлого</t>
  </si>
  <si>
    <t xml:space="preserve">    4.3.7</t>
  </si>
  <si>
    <t>Бусад үйлчилгээ</t>
  </si>
  <si>
    <t>5</t>
  </si>
  <si>
    <t>ХҮҮГИЙН БУС ЗАРДАЛ (5.1+5.2+5.3)</t>
  </si>
  <si>
    <t xml:space="preserve">  5.1</t>
  </si>
  <si>
    <t>Арилжаа болон ханшийн тэгшитгэлийн зардал (5.1.1+…+5.1.4)</t>
  </si>
  <si>
    <t xml:space="preserve">    5.1.3</t>
  </si>
  <si>
    <t>Гадаад валютын ханшийн тэгшитгэлийн зардал</t>
  </si>
  <si>
    <t xml:space="preserve">  5.2</t>
  </si>
  <si>
    <t>Боловсон хүчний холбогдолтой зардал (5.2.1+…+5.2.10)</t>
  </si>
  <si>
    <t xml:space="preserve">    5.2.1</t>
  </si>
  <si>
    <t>Үндсэн болон нэмэгдэл цалин</t>
  </si>
  <si>
    <t xml:space="preserve">    5.2.6</t>
  </si>
  <si>
    <t>Нийгмийн даатгал, эрүүл мэндийн даатгалын шимтгэл</t>
  </si>
  <si>
    <t xml:space="preserve">    5.2.7</t>
  </si>
  <si>
    <t>Албан томилолт</t>
  </si>
  <si>
    <t xml:space="preserve">    5.2.8</t>
  </si>
  <si>
    <t>Сургалтын зардал</t>
  </si>
  <si>
    <t xml:space="preserve">    5.2.9</t>
  </si>
  <si>
    <t>Бусад</t>
  </si>
  <si>
    <t xml:space="preserve">  5.3</t>
  </si>
  <si>
    <t>Бусад зардал (5.3.1+…+5.3.26)</t>
  </si>
  <si>
    <t xml:space="preserve">    5.3.2</t>
  </si>
  <si>
    <t>Зээл болон түүнтэй холбоотой авлагыг барагдуулахтай холбогдон гарсан зардал</t>
  </si>
  <si>
    <t xml:space="preserve">    5.3.6</t>
  </si>
  <si>
    <t>Аудитын төлбөр, мэргэжлийн үйлчилгээ</t>
  </si>
  <si>
    <t xml:space="preserve">    5.3.8</t>
  </si>
  <si>
    <t xml:space="preserve">Түрээс </t>
  </si>
  <si>
    <t xml:space="preserve">    5.3.9</t>
  </si>
  <si>
    <t>Ашиглалтын зардал /цахилгаан, уур ус, дулаан, цэвэр, бохир ус/</t>
  </si>
  <si>
    <t xml:space="preserve">    5.3.10</t>
  </si>
  <si>
    <t>Үндсэн хөрөнгийн элэгдлийн зардал</t>
  </si>
  <si>
    <t xml:space="preserve">    5.3.11</t>
  </si>
  <si>
    <t>Харуул, хамгаалалтын зардал</t>
  </si>
  <si>
    <t xml:space="preserve">    5.3.12</t>
  </si>
  <si>
    <t>Харилцаа холбоо, интернет</t>
  </si>
  <si>
    <t xml:space="preserve">    5.3.13</t>
  </si>
  <si>
    <t>Шатахуун болон тээврийн зардал</t>
  </si>
  <si>
    <t xml:space="preserve">    5.3.14</t>
  </si>
  <si>
    <t>Сэлбэг хэрэгсэл, засвар үйлчилгээ</t>
  </si>
  <si>
    <t xml:space="preserve">    5.3.15</t>
  </si>
  <si>
    <t>Зохицуулалтын хураамжийн зардал</t>
  </si>
  <si>
    <t xml:space="preserve">    5.3.18</t>
  </si>
  <si>
    <t>Автоматжуулалттай холбоотой урсгал зардал</t>
  </si>
  <si>
    <t xml:space="preserve">    5.3.20</t>
  </si>
  <si>
    <t>Зар сурталчилгаа, маркетингийн судалгаа</t>
  </si>
  <si>
    <t xml:space="preserve">    5.3.21</t>
  </si>
  <si>
    <t>Бичиг хэргийн зардал</t>
  </si>
  <si>
    <t xml:space="preserve">    5.3.22</t>
  </si>
  <si>
    <t>Ариун цэврийн зардал</t>
  </si>
  <si>
    <t xml:space="preserve">    5.3.23</t>
  </si>
  <si>
    <t>Үл хөдлөх хөрөнгийн татвар</t>
  </si>
  <si>
    <t xml:space="preserve">    5.3.24</t>
  </si>
  <si>
    <t>Харилцагчдын сургалт судалгааны зардал</t>
  </si>
  <si>
    <t xml:space="preserve">    5.3.25</t>
  </si>
  <si>
    <t>6</t>
  </si>
  <si>
    <t>ЦЭВЭР ХҮҮГИЙН БУС ОРЛОГО/ЗАРДЛЫН ДҮН (4-5)</t>
  </si>
  <si>
    <t>7</t>
  </si>
  <si>
    <t>БОЛЗОШГҮЙ ЭРСДЭЛИЙН САН БАЙГУУЛАХААС ӨМНӨХ ҮЙЛ АЖИЛЛАГААНЫ АШИГ/АЛДАГДАЛ (3+6)</t>
  </si>
  <si>
    <t>8</t>
  </si>
  <si>
    <t>БОЛЗОШГҮЙ ЭРСДЭЛИЙН ЗАРДАЛ</t>
  </si>
  <si>
    <t xml:space="preserve">  8.2</t>
  </si>
  <si>
    <t>Зээлийн эрсдэлийн зардал</t>
  </si>
  <si>
    <t>9</t>
  </si>
  <si>
    <t>ҮНДСЭН ҮЙЛ АЖИЛЛАГААНЫ АШИГ/АЛДАГДАЛ (7-8)</t>
  </si>
  <si>
    <t>10</t>
  </si>
  <si>
    <t>ҮНДСЭН БУС ҮЙЛ АЖИЛЛАГААНЫ ОРЛОГО</t>
  </si>
  <si>
    <t xml:space="preserve">  10.6</t>
  </si>
  <si>
    <t>11</t>
  </si>
  <si>
    <t>ҮНДСЭН БУС ҮЙЛ АЖИЛЛАГААНЫ ЗАРДАЛ</t>
  </si>
  <si>
    <t xml:space="preserve">  11.1</t>
  </si>
  <si>
    <t>Зочин төлөөлөгчийн зардал</t>
  </si>
  <si>
    <t xml:space="preserve">  11.2</t>
  </si>
  <si>
    <t>Торгуулийн зардал</t>
  </si>
  <si>
    <t xml:space="preserve">  11.4</t>
  </si>
  <si>
    <t>Баяр ёслол</t>
  </si>
  <si>
    <t xml:space="preserve">  11.5</t>
  </si>
  <si>
    <t>12</t>
  </si>
  <si>
    <t>ЕРДИЙН ҮЙЛ АЖИЛЛАГААНЫ АШИГ/АЛДАГДАЛ (9+10-11)</t>
  </si>
  <si>
    <t>15</t>
  </si>
  <si>
    <t>ТАТВАР ТӨЛӨХИЙН ӨМНӨХ АШИГ/АЛДАГДАЛ (12+13-14)</t>
  </si>
  <si>
    <t>16</t>
  </si>
  <si>
    <t>ОРЛОГЫН ТАТВАРЫН ЗАРДАЛ</t>
  </si>
  <si>
    <t>17</t>
  </si>
  <si>
    <t>ЦЭВЭР АШИГ (15-16)</t>
  </si>
  <si>
    <t>/Тамга тэмдэг, гарын үсэг/</t>
  </si>
  <si>
    <t>Санхүүгийн зохицуулах хорооны 2008 оны 03 дугаар тогтоолын хавсралт 3</t>
  </si>
  <si>
    <t>Өмчийн өөрчлөлтийн тайлан</t>
  </si>
  <si>
    <t>/ББСБ-ын нэр/</t>
  </si>
  <si>
    <t>№</t>
  </si>
  <si>
    <t>Хувьцаат капитал</t>
  </si>
  <si>
    <t>Нэмж төлөгдсөн капитал</t>
  </si>
  <si>
    <t>Дахин үнэлгээний сан</t>
  </si>
  <si>
    <t>Гадаад валютын хөрвүүлэх нөөц</t>
  </si>
  <si>
    <t>Хуримтлагдсан ашиг</t>
  </si>
  <si>
    <t>Нийт дүн</t>
  </si>
  <si>
    <t>2017 оны 12-р сарын 31 ний үлдэгдэл</t>
  </si>
  <si>
    <t>2</t>
  </si>
  <si>
    <t>Бүртгэлийн бодлогын өөрчлөлт</t>
  </si>
  <si>
    <t>Залруулсан үлдэгдэл</t>
  </si>
  <si>
    <t>Үндсэн хөрөнгийн дахин үнэлгээний өсөлт/ бууралт</t>
  </si>
  <si>
    <t>Хөрөнгө оруулалтын дахин үнэлгээний өсөлт/ бууралт</t>
  </si>
  <si>
    <t>Гадаад валютын хөрвүүлэлтийн зөрүү</t>
  </si>
  <si>
    <t>Орлогын тайланд хүлээн зөвшөөрөөгүй цэвэр олз, гарз</t>
  </si>
  <si>
    <t>Тайлант үеийн цэвэр ашиг</t>
  </si>
  <si>
    <t>Хуваарилагдсан ногдол ашиг</t>
  </si>
  <si>
    <t>Хувьцаат капиталын өсөлт</t>
  </si>
  <si>
    <t>2018 оны 12-р сарын 31 ний үлдэгдэл</t>
  </si>
  <si>
    <t>13</t>
  </si>
  <si>
    <t>14</t>
  </si>
  <si>
    <t>18</t>
  </si>
  <si>
    <t>19</t>
  </si>
  <si>
    <t>20</t>
  </si>
  <si>
    <t>21</t>
  </si>
  <si>
    <t>ГҮЙЦЭТГЭХ ЗАХИРАЛ : ......................................................... /Б.Золжаргал/</t>
  </si>
  <si>
    <t>НЯГТЛАН БОДОГЧ :       ......................................................... /Ц. Билэг-Өрнөх/</t>
  </si>
  <si>
    <t>Санхүүгийн зохицуулах хорооны 2008 оны 03 дугаар тогтоолын хавсралт 4</t>
  </si>
  <si>
    <t>Мөнгөн гүйлгээний тайлан</t>
  </si>
  <si>
    <t>Эхний үлдэгдэл</t>
  </si>
  <si>
    <t>Эцсийн үлдэгдэл</t>
  </si>
  <si>
    <t>ҮЙЛ АЖИЛЛАГААНЫ МӨНГӨН ГҮЙЛГЭЭНИЙ ДҮН</t>
  </si>
  <si>
    <t xml:space="preserve">1.1 </t>
  </si>
  <si>
    <t>Үндсэн үйл ажиллагааны мөнгөн орлого</t>
  </si>
  <si>
    <t>1.1.1</t>
  </si>
  <si>
    <t>Зээлийн хүүгийн орлого</t>
  </si>
  <si>
    <t>1.1.4</t>
  </si>
  <si>
    <t>1.1.9</t>
  </si>
  <si>
    <t>Гадаад валютын ханшийн зөрүү</t>
  </si>
  <si>
    <t>1.1.16</t>
  </si>
  <si>
    <t>1.1.18</t>
  </si>
  <si>
    <t>Бусад үйлчилгээний орлого</t>
  </si>
  <si>
    <t>1.2</t>
  </si>
  <si>
    <t>Үндсэн үйл ажиллагааны мөнгөн зарлага</t>
  </si>
  <si>
    <t>1.2.5</t>
  </si>
  <si>
    <t>Үндсэн ба нэмэгдэл цалин</t>
  </si>
  <si>
    <t>1.2.7</t>
  </si>
  <si>
    <t>Нийгмийн даатгал, эрүүл мэндийн даатгалын зардал</t>
  </si>
  <si>
    <t>1.2.8</t>
  </si>
  <si>
    <t>Албан томилолт, сургалтын зардал</t>
  </si>
  <si>
    <t>1.2.9</t>
  </si>
  <si>
    <t>Ашиглалтын зардалд төлсөн мөнгө</t>
  </si>
  <si>
    <t>1.2.10</t>
  </si>
  <si>
    <t>Шатахуун, холбоо, интернет, сэлбэг хэрэгсэлд төлсөн мөнгө</t>
  </si>
  <si>
    <t>1.2.11</t>
  </si>
  <si>
    <t>Бичиг хэргийн зардал, ариун цэврийн зардал</t>
  </si>
  <si>
    <t>1.2.12</t>
  </si>
  <si>
    <t>Татвар, даатгалын төлсөн мөнгө</t>
  </si>
  <si>
    <t>1.2.13</t>
  </si>
  <si>
    <t>Зар сурталчилгаанд төлсөн мөнгө</t>
  </si>
  <si>
    <t>1.2.15</t>
  </si>
  <si>
    <t xml:space="preserve"> Зээл болон түүнтэй холбоотой авлагыг барагдуулахтай холбогдон гарсан мөнгө</t>
  </si>
  <si>
    <t>1.2.19</t>
  </si>
  <si>
    <t>Аудитын төлбөр, мэргэжлийн зөвөлгөө үйлчилгээний мөнгө</t>
  </si>
  <si>
    <t>1.2.20</t>
  </si>
  <si>
    <t>Зохицуулалтын үйлчилгээний хураамжид төлсөн мөнгө</t>
  </si>
  <si>
    <t>1.2.21</t>
  </si>
  <si>
    <t>Ногдол ашгаар олгосон мөнгө</t>
  </si>
  <si>
    <t>1.2.22</t>
  </si>
  <si>
    <t>Бэлтгэн нийлүүлэгчид төлсөн бусад мөнгө</t>
  </si>
  <si>
    <t>1.2.23</t>
  </si>
  <si>
    <t>Бусад үйлчилгээнд төлсөн мөнгө</t>
  </si>
  <si>
    <t>ҮНДСЭН БУС ҮЙЛ АЖИЛЛАГААНЫ МӨНГӨН ГҮЙЛГЭЭ</t>
  </si>
  <si>
    <t>2.1</t>
  </si>
  <si>
    <t>Үндсэн бус үйл ажиллагааны мөнгөн орлого</t>
  </si>
  <si>
    <t>2.1.1</t>
  </si>
  <si>
    <t>Үндсэн ба хөрөнгө борлуулсаны орлого</t>
  </si>
  <si>
    <t>2.2</t>
  </si>
  <si>
    <t>Үндсэн бус үйл ажиллагааны мөнгөн зарлага</t>
  </si>
  <si>
    <t>2.2.1</t>
  </si>
  <si>
    <t>Баяр ёслол, зочин төлөөлөгчийн зардал</t>
  </si>
  <si>
    <t>2.2.2</t>
  </si>
  <si>
    <t>2.2.3</t>
  </si>
  <si>
    <t>3.</t>
  </si>
  <si>
    <t>БҮХ ЦЭВЭР МӨНГӨН ГҮЙЛГЭЭ</t>
  </si>
  <si>
    <t>4.1</t>
  </si>
  <si>
    <t>МӨНГӨН ХӨРӨНГИЙН ЭХНИЙ ҮЛДЭГДЭЛ</t>
  </si>
  <si>
    <t>4.2</t>
  </si>
  <si>
    <t>МӨНГӨН ХӨРӨНГИЙН ЭЦСИЙН ҮЛДЭГДЭЛ</t>
  </si>
  <si>
    <t>ГҮЙЦЭТГЭХ ЗАХИРАЛ : ........................................................... /Б.Золжаргал/</t>
  </si>
  <si>
    <t>НЯГТЛАН БОДОГЧ :       ........................................................... /Ц. Билэг-Өрнөх/</t>
  </si>
  <si>
    <t>бусад</t>
  </si>
  <si>
    <t>цалингийн өгөлөг</t>
  </si>
  <si>
    <t>09-р сарын 30</t>
  </si>
  <si>
    <t>2019/01/01- 2019/12/31</t>
  </si>
  <si>
    <t>Тайлант үе : 2019/01/01-2019/12/31</t>
  </si>
  <si>
    <t>Тайлант үе : 2019/01/01- 2019/12/31</t>
  </si>
  <si>
    <t>439400</t>
  </si>
  <si>
    <t>349045</t>
  </si>
  <si>
    <t>2019 оны 12-р сарын 31 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</si>
</sst>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₮_-;\-* #,##0.00_₮_-;_-* &quot;-&quot;??_₮_-;_-@_-"/>
    <numFmt numFmtId="164" formatCode="_(* #,##0.00_);_(* \(#,##0.00\);_(* &quot;-&quot;??_);_(@_)"/>
  </numFmts>
  <fonts count="29" x14ac:knownFonts="1">
    <font>
      <sz val="11"/>
      <color rgb="FF000000"/>
      <name val="Calibri"/>
    </font>
    <font>
      <sz val="8"/>
      <color rgb="FF000000"/>
      <name val="Arial"/>
    </font>
    <font>
      <b/>
      <sz val="14"/>
      <color rgb="FF000000"/>
      <name val="Arial"/>
    </font>
    <font>
      <sz val="9"/>
      <color rgb="FF000000"/>
      <name val="Arial"/>
    </font>
    <font>
      <sz val="9"/>
      <color rgb="FF000000"/>
      <name val="Times New Roman"/>
    </font>
    <font>
      <sz val="8"/>
      <color rgb="FF000000"/>
      <name val="Arial"/>
    </font>
    <font>
      <sz val="9"/>
      <color rgb="FF000000"/>
      <name val="Arial"/>
    </font>
    <font>
      <i/>
      <sz val="7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FF0000"/>
      <name val="Arial"/>
    </font>
    <font>
      <b/>
      <sz val="9"/>
      <color rgb="FF000000"/>
      <name val="Times New Roman"/>
    </font>
    <font>
      <b/>
      <sz val="9"/>
      <color rgb="FFFF0000"/>
      <name val="Times New Roman"/>
    </font>
    <font>
      <sz val="9"/>
      <color rgb="FF1E90FF"/>
      <name val="Times New Roman"/>
    </font>
    <font>
      <sz val="9"/>
      <color rgb="FFFF0000"/>
      <name val="Times New Roman"/>
    </font>
    <font>
      <b/>
      <sz val="9"/>
      <color rgb="FF1E90FF"/>
      <name val="Times New Roman"/>
    </font>
    <font>
      <sz val="10"/>
      <name val="Arial"/>
      <family val="2"/>
    </font>
    <font>
      <b/>
      <sz val="8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000000"/>
      <name val="Calibri"/>
    </font>
    <font>
      <sz val="8"/>
      <color rgb="FF7030A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FFDAB9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/>
      <bottom style="thin">
        <color rgb="FFD2B48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2B48C"/>
      </right>
      <top/>
      <bottom style="thin">
        <color rgb="FFD2B48C"/>
      </bottom>
      <diagonal/>
    </border>
    <border>
      <left/>
      <right style="thin">
        <color rgb="FFD2B48C"/>
      </right>
      <top/>
      <bottom style="thin">
        <color rgb="FFD2B48C"/>
      </bottom>
      <diagonal/>
    </border>
    <border>
      <left/>
      <right style="thin">
        <color rgb="FFD2B48C"/>
      </right>
      <top/>
      <bottom style="thin">
        <color rgb="FFD2B48C"/>
      </bottom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rgb="FFD2B48C"/>
      </left>
      <right style="thin">
        <color rgb="FFD2B48C"/>
      </right>
      <top/>
      <bottom style="thin">
        <color rgb="FFD2B48C"/>
      </bottom>
      <diagonal/>
    </border>
    <border>
      <left/>
      <right/>
      <top/>
      <bottom style="thin">
        <color rgb="FFD2B48C"/>
      </bottom>
      <diagonal/>
    </border>
    <border>
      <left style="thin">
        <color rgb="FFD2B48C"/>
      </left>
      <right/>
      <top/>
      <bottom style="thin">
        <color rgb="FFD2B48C"/>
      </bottom>
      <diagonal/>
    </border>
    <border>
      <left/>
      <right/>
      <top style="thin">
        <color rgb="FFD2B48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0" fillId="15" borderId="11" applyFont="0" applyFill="0" applyBorder="0" applyAlignment="0" applyProtection="0"/>
    <xf numFmtId="43" fontId="27" fillId="0" borderId="0" applyFont="0" applyFill="0" applyBorder="0" applyAlignment="0" applyProtection="0"/>
  </cellStyleXfs>
  <cellXfs count="99">
    <xf numFmtId="0" fontId="0" fillId="0" borderId="0" xfId="0"/>
    <xf numFmtId="49" fontId="2" fillId="3" borderId="2" xfId="0" applyNumberFormat="1" applyFont="1" applyFill="1" applyBorder="1" applyAlignment="1">
      <alignment horizontal="center" vertical="center" wrapText="1" shrinkToFit="1"/>
    </xf>
    <xf numFmtId="49" fontId="4" fillId="5" borderId="4" xfId="0" applyNumberFormat="1" applyFont="1" applyFill="1" applyBorder="1" applyAlignment="1">
      <alignment horizontal="center" vertical="center" wrapText="1" shrinkToFit="1"/>
    </xf>
    <xf numFmtId="49" fontId="6" fillId="7" borderId="6" xfId="0" applyNumberFormat="1" applyFont="1" applyFill="1" applyBorder="1" applyAlignment="1">
      <alignment horizontal="left" vertical="top" wrapText="1" shrinkToFit="1"/>
    </xf>
    <xf numFmtId="49" fontId="8" fillId="9" borderId="8" xfId="0" applyNumberFormat="1" applyFont="1" applyFill="1" applyBorder="1" applyAlignment="1">
      <alignment horizontal="center" vertical="center" wrapText="1" shrinkToFit="1"/>
    </xf>
    <xf numFmtId="49" fontId="11" fillId="12" borderId="11" xfId="0" applyNumberFormat="1" applyFont="1" applyFill="1" applyBorder="1" applyAlignment="1">
      <alignment horizontal="right" vertical="center" wrapText="1" shrinkToFit="1"/>
    </xf>
    <xf numFmtId="49" fontId="1" fillId="2" borderId="1" xfId="0" applyNumberFormat="1" applyFont="1" applyFill="1" applyBorder="1" applyAlignment="1">
      <alignment vertical="top" wrapText="1" shrinkToFit="1"/>
    </xf>
    <xf numFmtId="49" fontId="7" fillId="8" borderId="7" xfId="0" applyNumberFormat="1" applyFont="1" applyFill="1" applyBorder="1" applyAlignment="1">
      <alignment vertical="center" wrapText="1" shrinkToFit="1"/>
    </xf>
    <xf numFmtId="49" fontId="8" fillId="9" borderId="8" xfId="0" applyNumberFormat="1" applyFont="1" applyFill="1" applyBorder="1" applyAlignment="1">
      <alignment vertical="center" wrapText="1" shrinkToFit="1"/>
    </xf>
    <xf numFmtId="49" fontId="9" fillId="10" borderId="9" xfId="0" applyNumberFormat="1" applyFont="1" applyFill="1" applyBorder="1" applyAlignment="1">
      <alignment vertical="center" wrapText="1" shrinkToFit="1"/>
    </xf>
    <xf numFmtId="4" fontId="12" fillId="13" borderId="12" xfId="0" applyNumberFormat="1" applyFont="1" applyFill="1" applyBorder="1" applyAlignment="1">
      <alignment horizontal="right" vertical="center" wrapText="1" shrinkToFit="1"/>
    </xf>
    <xf numFmtId="49" fontId="3" fillId="4" borderId="3" xfId="0" applyNumberFormat="1" applyFont="1" applyFill="1" applyBorder="1" applyAlignment="1">
      <alignment vertical="center" wrapText="1" shrinkToFit="1"/>
    </xf>
    <xf numFmtId="49" fontId="5" fillId="6" borderId="5" xfId="0" applyNumberFormat="1" applyFont="1" applyFill="1" applyBorder="1" applyAlignment="1">
      <alignment vertical="center" wrapText="1" shrinkToFit="1"/>
    </xf>
    <xf numFmtId="4" fontId="1" fillId="13" borderId="12" xfId="0" applyNumberFormat="1" applyFont="1" applyFill="1" applyBorder="1" applyAlignment="1">
      <alignment vertical="center" wrapText="1" shrinkToFit="1"/>
    </xf>
    <xf numFmtId="49" fontId="1" fillId="9" borderId="15" xfId="0" applyNumberFormat="1" applyFont="1" applyFill="1" applyBorder="1" applyAlignment="1">
      <alignment horizontal="center" vertical="center" wrapText="1" shrinkToFit="1"/>
    </xf>
    <xf numFmtId="49" fontId="1" fillId="15" borderId="16" xfId="0" applyNumberFormat="1" applyFont="1" applyFill="1" applyBorder="1" applyAlignment="1">
      <alignment horizontal="center" vertical="center" wrapText="1" shrinkToFit="1"/>
    </xf>
    <xf numFmtId="49" fontId="3" fillId="15" borderId="11" xfId="0" applyNumberFormat="1" applyFont="1" applyFill="1" applyBorder="1" applyAlignment="1">
      <alignment horizontal="left" vertical="top" wrapText="1" shrinkToFit="1"/>
    </xf>
    <xf numFmtId="49" fontId="1" fillId="15" borderId="11" xfId="0" applyNumberFormat="1" applyFont="1" applyFill="1" applyBorder="1" applyAlignment="1">
      <alignment horizontal="right" vertical="center" wrapText="1" shrinkToFit="1"/>
    </xf>
    <xf numFmtId="49" fontId="1" fillId="9" borderId="8" xfId="0" applyNumberFormat="1" applyFont="1" applyFill="1" applyBorder="1" applyAlignment="1">
      <alignment horizontal="center" vertical="center" wrapText="1" shrinkToFit="1"/>
    </xf>
    <xf numFmtId="49" fontId="13" fillId="15" borderId="18" xfId="0" applyNumberFormat="1" applyFont="1" applyFill="1" applyBorder="1" applyAlignment="1">
      <alignment horizontal="right" vertical="center" wrapText="1" shrinkToFit="1"/>
    </xf>
    <xf numFmtId="49" fontId="1" fillId="15" borderId="18" xfId="0" applyNumberFormat="1" applyFont="1" applyFill="1" applyBorder="1" applyAlignment="1">
      <alignment horizontal="right" vertical="center" wrapText="1" shrinkToFit="1"/>
    </xf>
    <xf numFmtId="49" fontId="1" fillId="15" borderId="16" xfId="0" applyNumberFormat="1" applyFont="1" applyFill="1" applyBorder="1" applyAlignment="1">
      <alignment horizontal="right" vertical="center" wrapText="1" shrinkToFit="1"/>
    </xf>
    <xf numFmtId="49" fontId="1" fillId="15" borderId="11" xfId="0" applyNumberFormat="1" applyFont="1" applyFill="1" applyBorder="1" applyAlignment="1">
      <alignment horizontal="center" vertical="center" wrapText="1" shrinkToFit="1"/>
    </xf>
    <xf numFmtId="49" fontId="2" fillId="15" borderId="11" xfId="0" applyNumberFormat="1" applyFont="1" applyFill="1" applyBorder="1" applyAlignment="1">
      <alignment vertical="top" wrapText="1" shrinkToFit="1"/>
    </xf>
    <xf numFmtId="49" fontId="1" fillId="15" borderId="11" xfId="0" applyNumberFormat="1" applyFont="1" applyFill="1" applyBorder="1" applyAlignment="1">
      <alignment vertical="center" wrapText="1" shrinkToFit="1"/>
    </xf>
    <xf numFmtId="49" fontId="1" fillId="9" borderId="8" xfId="0" applyNumberFormat="1" applyFont="1" applyFill="1" applyBorder="1" applyAlignment="1">
      <alignment vertical="center" wrapText="1" shrinkToFit="1"/>
    </xf>
    <xf numFmtId="49" fontId="3" fillId="15" borderId="11" xfId="0" applyNumberFormat="1" applyFont="1" applyFill="1" applyBorder="1" applyAlignment="1">
      <alignment vertical="center" wrapText="1" shrinkToFit="1"/>
    </xf>
    <xf numFmtId="49" fontId="4" fillId="15" borderId="11" xfId="0" applyNumberFormat="1" applyFont="1" applyFill="1" applyBorder="1" applyAlignment="1">
      <alignment vertical="center" wrapText="1" shrinkToFit="1"/>
    </xf>
    <xf numFmtId="49" fontId="1" fillId="15" borderId="7" xfId="0" applyNumberFormat="1" applyFont="1" applyFill="1" applyBorder="1" applyAlignment="1">
      <alignment vertical="center" wrapText="1" shrinkToFit="1"/>
    </xf>
    <xf numFmtId="49" fontId="1" fillId="15" borderId="17" xfId="0" applyNumberFormat="1" applyFont="1" applyFill="1" applyBorder="1" applyAlignment="1">
      <alignment vertical="center" wrapText="1" shrinkToFit="1"/>
    </xf>
    <xf numFmtId="49" fontId="1" fillId="15" borderId="14" xfId="0" applyNumberFormat="1" applyFont="1" applyFill="1" applyBorder="1" applyAlignment="1">
      <alignment vertical="center" wrapText="1" shrinkToFit="1"/>
    </xf>
    <xf numFmtId="49" fontId="3" fillId="15" borderId="11" xfId="0" applyNumberFormat="1" applyFont="1" applyFill="1" applyBorder="1" applyAlignment="1">
      <alignment vertical="top" wrapText="1" shrinkToFit="1"/>
    </xf>
    <xf numFmtId="49" fontId="1" fillId="15" borderId="11" xfId="0" applyNumberFormat="1" applyFont="1" applyFill="1" applyBorder="1" applyAlignment="1">
      <alignment vertical="center" shrinkToFit="1"/>
    </xf>
    <xf numFmtId="49" fontId="1" fillId="15" borderId="17" xfId="0" applyNumberFormat="1" applyFont="1" applyFill="1" applyBorder="1" applyAlignment="1">
      <alignment vertical="center" shrinkToFit="1"/>
    </xf>
    <xf numFmtId="0" fontId="0" fillId="0" borderId="0" xfId="0" applyAlignment="1">
      <alignment wrapText="1"/>
    </xf>
    <xf numFmtId="4" fontId="1" fillId="15" borderId="14" xfId="0" applyNumberFormat="1" applyFont="1" applyFill="1" applyBorder="1" applyAlignment="1">
      <alignment vertical="center" wrapText="1" shrinkToFit="1"/>
    </xf>
    <xf numFmtId="49" fontId="2" fillId="15" borderId="11" xfId="0" applyNumberFormat="1" applyFont="1" applyFill="1" applyBorder="1" applyAlignment="1">
      <alignment vertical="center" wrapText="1" shrinkToFit="1"/>
    </xf>
    <xf numFmtId="49" fontId="1" fillId="15" borderId="11" xfId="0" applyNumberFormat="1" applyFont="1" applyFill="1" applyBorder="1" applyAlignment="1">
      <alignment wrapText="1" shrinkToFit="1"/>
    </xf>
    <xf numFmtId="49" fontId="10" fillId="15" borderId="11" xfId="0" applyNumberFormat="1" applyFont="1" applyFill="1" applyBorder="1" applyAlignment="1">
      <alignment vertical="top" wrapText="1" shrinkToFit="1"/>
    </xf>
    <xf numFmtId="49" fontId="1" fillId="9" borderId="15" xfId="0" applyNumberFormat="1" applyFont="1" applyFill="1" applyBorder="1" applyAlignment="1">
      <alignment vertical="center" wrapText="1" shrinkToFit="1"/>
    </xf>
    <xf numFmtId="49" fontId="13" fillId="15" borderId="18" xfId="0" applyNumberFormat="1" applyFont="1" applyFill="1" applyBorder="1" applyAlignment="1">
      <alignment vertical="center" wrapText="1" shrinkToFit="1"/>
    </xf>
    <xf numFmtId="49" fontId="13" fillId="15" borderId="16" xfId="0" applyNumberFormat="1" applyFont="1" applyFill="1" applyBorder="1" applyAlignment="1">
      <alignment vertical="center" wrapText="1" shrinkToFit="1"/>
    </xf>
    <xf numFmtId="49" fontId="1" fillId="15" borderId="18" xfId="0" applyNumberFormat="1" applyFont="1" applyFill="1" applyBorder="1" applyAlignment="1">
      <alignment vertical="center" wrapText="1" shrinkToFit="1"/>
    </xf>
    <xf numFmtId="49" fontId="1" fillId="15" borderId="16" xfId="0" applyNumberFormat="1" applyFont="1" applyFill="1" applyBorder="1" applyAlignment="1">
      <alignment vertical="center" wrapText="1" shrinkToFit="1"/>
    </xf>
    <xf numFmtId="0" fontId="0" fillId="0" borderId="11" xfId="0" applyBorder="1"/>
    <xf numFmtId="49" fontId="1" fillId="9" borderId="20" xfId="0" applyNumberFormat="1" applyFont="1" applyFill="1" applyBorder="1" applyAlignment="1">
      <alignment horizontal="center" vertical="center" wrapText="1" shrinkToFit="1"/>
    </xf>
    <xf numFmtId="49" fontId="1" fillId="9" borderId="20" xfId="0" applyNumberFormat="1" applyFont="1" applyFill="1" applyBorder="1" applyAlignment="1">
      <alignment vertical="center" wrapText="1" shrinkToFit="1"/>
    </xf>
    <xf numFmtId="49" fontId="15" fillId="15" borderId="20" xfId="0" applyNumberFormat="1" applyFont="1" applyFill="1" applyBorder="1" applyAlignment="1">
      <alignment horizontal="left" vertical="center" wrapText="1" shrinkToFit="1"/>
    </xf>
    <xf numFmtId="49" fontId="15" fillId="15" borderId="20" xfId="0" applyNumberFormat="1" applyFont="1" applyFill="1" applyBorder="1" applyAlignment="1">
      <alignment vertical="center" wrapText="1" shrinkToFit="1"/>
    </xf>
    <xf numFmtId="4" fontId="16" fillId="15" borderId="20" xfId="0" applyNumberFormat="1" applyFont="1" applyFill="1" applyBorder="1" applyAlignment="1">
      <alignment vertical="center" wrapText="1" shrinkToFit="1"/>
    </xf>
    <xf numFmtId="4" fontId="15" fillId="15" borderId="20" xfId="0" applyNumberFormat="1" applyFont="1" applyFill="1" applyBorder="1" applyAlignment="1">
      <alignment vertical="center" wrapText="1" shrinkToFit="1"/>
    </xf>
    <xf numFmtId="49" fontId="4" fillId="15" borderId="20" xfId="0" applyNumberFormat="1" applyFont="1" applyFill="1" applyBorder="1" applyAlignment="1">
      <alignment horizontal="left" vertical="center" wrapText="1" shrinkToFit="1"/>
    </xf>
    <xf numFmtId="49" fontId="4" fillId="15" borderId="20" xfId="0" applyNumberFormat="1" applyFont="1" applyFill="1" applyBorder="1" applyAlignment="1">
      <alignment vertical="center" wrapText="1" shrinkToFit="1"/>
    </xf>
    <xf numFmtId="4" fontId="17" fillId="15" borderId="20" xfId="0" applyNumberFormat="1" applyFont="1" applyFill="1" applyBorder="1" applyAlignment="1">
      <alignment vertical="center" wrapText="1" shrinkToFit="1"/>
    </xf>
    <xf numFmtId="4" fontId="4" fillId="15" borderId="20" xfId="0" applyNumberFormat="1" applyFont="1" applyFill="1" applyBorder="1" applyAlignment="1">
      <alignment vertical="center" wrapText="1" shrinkToFit="1"/>
    </xf>
    <xf numFmtId="49" fontId="17" fillId="15" borderId="20" xfId="0" applyNumberFormat="1" applyFont="1" applyFill="1" applyBorder="1" applyAlignment="1">
      <alignment vertical="center" wrapText="1" shrinkToFit="1"/>
    </xf>
    <xf numFmtId="4" fontId="18" fillId="15" borderId="20" xfId="0" applyNumberFormat="1" applyFont="1" applyFill="1" applyBorder="1" applyAlignment="1">
      <alignment vertical="center" wrapText="1" shrinkToFit="1"/>
    </xf>
    <xf numFmtId="4" fontId="17" fillId="15" borderId="17" xfId="0" applyNumberFormat="1" applyFont="1" applyFill="1" applyBorder="1" applyAlignment="1">
      <alignment vertical="center" wrapText="1" shrinkToFit="1"/>
    </xf>
    <xf numFmtId="4" fontId="13" fillId="15" borderId="17" xfId="0" applyNumberFormat="1" applyFont="1" applyFill="1" applyBorder="1" applyAlignment="1">
      <alignment vertical="center" wrapText="1" shrinkToFit="1"/>
    </xf>
    <xf numFmtId="4" fontId="13" fillId="15" borderId="16" xfId="0" applyNumberFormat="1" applyFont="1" applyFill="1" applyBorder="1" applyAlignment="1">
      <alignment horizontal="right" vertical="center" wrapText="1" shrinkToFit="1"/>
    </xf>
    <xf numFmtId="4" fontId="1" fillId="15" borderId="17" xfId="0" applyNumberFormat="1" applyFont="1" applyFill="1" applyBorder="1" applyAlignment="1">
      <alignment vertical="center" wrapText="1" shrinkToFit="1"/>
    </xf>
    <xf numFmtId="4" fontId="1" fillId="15" borderId="16" xfId="0" applyNumberFormat="1" applyFont="1" applyFill="1" applyBorder="1" applyAlignment="1">
      <alignment horizontal="right" vertical="center" wrapText="1" shrinkToFit="1"/>
    </xf>
    <xf numFmtId="4" fontId="14" fillId="15" borderId="18" xfId="0" applyNumberFormat="1" applyFont="1" applyFill="1" applyBorder="1" applyAlignment="1">
      <alignment horizontal="right" vertical="center" wrapText="1" shrinkToFit="1"/>
    </xf>
    <xf numFmtId="4" fontId="0" fillId="0" borderId="0" xfId="0" applyNumberFormat="1"/>
    <xf numFmtId="4" fontId="22" fillId="15" borderId="20" xfId="0" applyNumberFormat="1" applyFont="1" applyFill="1" applyBorder="1" applyAlignment="1">
      <alignment vertical="center" wrapText="1" shrinkToFit="1"/>
    </xf>
    <xf numFmtId="4" fontId="23" fillId="15" borderId="20" xfId="0" applyNumberFormat="1" applyFont="1" applyFill="1" applyBorder="1" applyAlignment="1">
      <alignment vertical="center" wrapText="1" shrinkToFit="1"/>
    </xf>
    <xf numFmtId="49" fontId="24" fillId="15" borderId="11" xfId="0" applyNumberFormat="1" applyFont="1" applyFill="1" applyBorder="1" applyAlignment="1">
      <alignment vertical="top" wrapText="1" shrinkToFit="1"/>
    </xf>
    <xf numFmtId="4" fontId="25" fillId="14" borderId="13" xfId="0" applyNumberFormat="1" applyFont="1" applyFill="1" applyBorder="1" applyAlignment="1">
      <alignment horizontal="right" vertical="center" wrapText="1" shrinkToFit="1"/>
    </xf>
    <xf numFmtId="4" fontId="26" fillId="13" borderId="12" xfId="0" applyNumberFormat="1" applyFont="1" applyFill="1" applyBorder="1" applyAlignment="1">
      <alignment horizontal="right" vertical="center" wrapText="1" shrinkToFit="1"/>
    </xf>
    <xf numFmtId="3" fontId="25" fillId="15" borderId="14" xfId="0" applyNumberFormat="1" applyFont="1" applyFill="1" applyBorder="1" applyAlignment="1">
      <alignment horizontal="right" vertical="center" wrapText="1" shrinkToFit="1"/>
    </xf>
    <xf numFmtId="4" fontId="25" fillId="15" borderId="14" xfId="0" applyNumberFormat="1" applyFont="1" applyFill="1" applyBorder="1" applyAlignment="1">
      <alignment horizontal="right" vertical="center" wrapText="1" shrinkToFit="1"/>
    </xf>
    <xf numFmtId="4" fontId="21" fillId="15" borderId="14" xfId="0" applyNumberFormat="1" applyFont="1" applyFill="1" applyBorder="1" applyAlignment="1">
      <alignment vertical="center" wrapText="1" shrinkToFit="1"/>
    </xf>
    <xf numFmtId="4" fontId="26" fillId="15" borderId="14" xfId="0" applyNumberFormat="1" applyFont="1" applyFill="1" applyBorder="1" applyAlignment="1">
      <alignment vertical="center" wrapText="1" shrinkToFit="1"/>
    </xf>
    <xf numFmtId="4" fontId="25" fillId="15" borderId="14" xfId="0" applyNumberFormat="1" applyFont="1" applyFill="1" applyBorder="1" applyAlignment="1">
      <alignment vertical="center" wrapText="1" shrinkToFit="1"/>
    </xf>
    <xf numFmtId="49" fontId="25" fillId="15" borderId="14" xfId="0" applyNumberFormat="1" applyFont="1" applyFill="1" applyBorder="1" applyAlignment="1">
      <alignment vertical="center" wrapText="1" shrinkToFit="1"/>
    </xf>
    <xf numFmtId="43" fontId="25" fillId="14" borderId="13" xfId="2" applyFont="1" applyFill="1" applyBorder="1" applyAlignment="1">
      <alignment horizontal="right" vertical="center" wrapText="1" shrinkToFit="1"/>
    </xf>
    <xf numFmtId="4" fontId="12" fillId="13" borderId="14" xfId="0" applyNumberFormat="1" applyFont="1" applyFill="1" applyBorder="1" applyAlignment="1">
      <alignment horizontal="right" vertical="center" wrapText="1" shrinkToFit="1"/>
    </xf>
    <xf numFmtId="4" fontId="25" fillId="14" borderId="14" xfId="0" applyNumberFormat="1" applyFont="1" applyFill="1" applyBorder="1" applyAlignment="1">
      <alignment horizontal="right" vertical="center" wrapText="1" shrinkToFit="1"/>
    </xf>
    <xf numFmtId="49" fontId="1" fillId="10" borderId="14" xfId="0" applyNumberFormat="1" applyFont="1" applyFill="1" applyBorder="1" applyAlignment="1">
      <alignment vertical="center" wrapText="1" shrinkToFit="1"/>
    </xf>
    <xf numFmtId="4" fontId="26" fillId="13" borderId="14" xfId="0" applyNumberFormat="1" applyFont="1" applyFill="1" applyBorder="1" applyAlignment="1">
      <alignment horizontal="right" vertical="center" wrapText="1" shrinkToFit="1"/>
    </xf>
    <xf numFmtId="43" fontId="25" fillId="15" borderId="14" xfId="2" applyFont="1" applyFill="1" applyBorder="1" applyAlignment="1">
      <alignment horizontal="right" vertical="center" wrapText="1" shrinkToFit="1"/>
    </xf>
    <xf numFmtId="49" fontId="19" fillId="15" borderId="20" xfId="0" applyNumberFormat="1" applyFont="1" applyFill="1" applyBorder="1" applyAlignment="1">
      <alignment horizontal="right" vertical="center" wrapText="1" shrinkToFit="1"/>
    </xf>
    <xf numFmtId="4" fontId="21" fillId="0" borderId="12" xfId="0" applyNumberFormat="1" applyFont="1" applyFill="1" applyBorder="1" applyAlignment="1">
      <alignment horizontal="right" vertical="center" wrapText="1" shrinkToFit="1"/>
    </xf>
    <xf numFmtId="4" fontId="21" fillId="16" borderId="12" xfId="0" applyNumberFormat="1" applyFont="1" applyFill="1" applyBorder="1" applyAlignment="1">
      <alignment horizontal="right" vertical="center" wrapText="1" shrinkToFit="1"/>
    </xf>
    <xf numFmtId="4" fontId="26" fillId="16" borderId="12" xfId="0" applyNumberFormat="1" applyFont="1" applyFill="1" applyBorder="1" applyAlignment="1">
      <alignment horizontal="right" vertical="center" wrapText="1" shrinkToFit="1"/>
    </xf>
    <xf numFmtId="4" fontId="28" fillId="16" borderId="13" xfId="0" applyNumberFormat="1" applyFont="1" applyFill="1" applyBorder="1" applyAlignment="1">
      <alignment horizontal="right" vertical="center" wrapText="1" shrinkToFit="1"/>
    </xf>
    <xf numFmtId="4" fontId="12" fillId="16" borderId="12" xfId="0" applyNumberFormat="1" applyFont="1" applyFill="1" applyBorder="1" applyAlignment="1">
      <alignment horizontal="right" vertical="center" wrapText="1" shrinkToFit="1"/>
    </xf>
    <xf numFmtId="43" fontId="0" fillId="0" borderId="0" xfId="2" applyFont="1"/>
    <xf numFmtId="4" fontId="12" fillId="17" borderId="12" xfId="0" applyNumberFormat="1" applyFont="1" applyFill="1" applyBorder="1" applyAlignment="1">
      <alignment horizontal="right" vertical="center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49" fontId="10" fillId="11" borderId="10" xfId="0" applyNumberFormat="1" applyFont="1" applyFill="1" applyBorder="1" applyAlignment="1">
      <alignment horizontal="center" vertical="center" wrapText="1" shrinkToFit="1"/>
    </xf>
    <xf numFmtId="49" fontId="1" fillId="12" borderId="11" xfId="0" applyNumberFormat="1" applyFont="1" applyFill="1" applyBorder="1" applyAlignment="1">
      <alignment horizontal="center" vertical="center" wrapText="1" shrinkToFit="1"/>
    </xf>
    <xf numFmtId="49" fontId="3" fillId="15" borderId="11" xfId="0" applyNumberFormat="1" applyFont="1" applyFill="1" applyBorder="1" applyAlignment="1">
      <alignment horizontal="center" vertical="center" wrapText="1" shrinkToFit="1"/>
    </xf>
    <xf numFmtId="49" fontId="1" fillId="15" borderId="11" xfId="0" applyNumberFormat="1" applyFont="1" applyFill="1" applyBorder="1" applyAlignment="1">
      <alignment horizontal="center" vertical="center" wrapText="1" shrinkToFit="1"/>
    </xf>
    <xf numFmtId="49" fontId="10" fillId="15" borderId="11" xfId="0" applyNumberFormat="1" applyFont="1" applyFill="1" applyBorder="1" applyAlignment="1">
      <alignment horizontal="center" vertical="center" wrapText="1" shrinkToFit="1"/>
    </xf>
    <xf numFmtId="49" fontId="2" fillId="15" borderId="11" xfId="0" applyNumberFormat="1" applyFont="1" applyFill="1" applyBorder="1" applyAlignment="1">
      <alignment horizontal="center" vertical="top" wrapText="1" shrinkToFit="1"/>
    </xf>
    <xf numFmtId="49" fontId="3" fillId="15" borderId="19" xfId="0" applyNumberFormat="1" applyFont="1" applyFill="1" applyBorder="1" applyAlignment="1">
      <alignment horizontal="center" vertical="center" wrapText="1" shrinkToFit="1"/>
    </xf>
    <xf numFmtId="49" fontId="2" fillId="15" borderId="11" xfId="0" applyNumberFormat="1" applyFont="1" applyFill="1" applyBorder="1" applyAlignment="1">
      <alignment horizontal="center" vertical="center" wrapText="1" shrinkToFit="1"/>
    </xf>
    <xf numFmtId="49" fontId="1" fillId="15" borderId="11" xfId="0" applyNumberFormat="1" applyFont="1" applyFill="1" applyBorder="1" applyAlignment="1">
      <alignment horizontal="center" vertical="top" wrapText="1" shrinkToFi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247650</xdr:colOff>
      <xdr:row>3</xdr:row>
      <xdr:rowOff>19050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066800"/>
          <a:ext cx="3076575" cy="19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</xdr:col>
      <xdr:colOff>561975</xdr:colOff>
      <xdr:row>4</xdr:row>
      <xdr:rowOff>76200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66825" y="1019175"/>
          <a:ext cx="1409700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workbookViewId="0">
      <selection activeCell="E16" sqref="E16"/>
    </sheetView>
  </sheetViews>
  <sheetFormatPr defaultRowHeight="15" x14ac:dyDescent="0.25"/>
  <cols>
    <col min="1" max="1" width="50.7109375" customWidth="1"/>
    <col min="2" max="2" width="13.28515625" customWidth="1"/>
    <col min="3" max="3" width="15.140625" customWidth="1"/>
    <col min="4" max="5" width="15.42578125" bestFit="1" customWidth="1"/>
  </cols>
  <sheetData>
    <row r="1" spans="1:4" ht="7.5" customHeight="1" x14ac:dyDescent="0.25">
      <c r="A1" s="6"/>
      <c r="B1" s="6"/>
    </row>
    <row r="2" spans="1:4" ht="33.75" customHeight="1" x14ac:dyDescent="0.25">
      <c r="A2" s="6"/>
      <c r="B2" s="89" t="s">
        <v>50</v>
      </c>
      <c r="C2" s="89"/>
    </row>
    <row r="3" spans="1:4" ht="21.75" customHeight="1" x14ac:dyDescent="0.25">
      <c r="A3" s="1" t="s">
        <v>0</v>
      </c>
      <c r="B3" s="1"/>
      <c r="C3" s="1"/>
    </row>
    <row r="4" spans="1:4" ht="12.75" customHeight="1" x14ac:dyDescent="0.25"/>
    <row r="5" spans="1:4" ht="15" customHeight="1" x14ac:dyDescent="0.25">
      <c r="A5" s="7" t="s">
        <v>1</v>
      </c>
      <c r="B5" s="90" t="s">
        <v>47</v>
      </c>
      <c r="C5" s="90"/>
    </row>
    <row r="6" spans="1:4" ht="1.5" customHeight="1" x14ac:dyDescent="0.25"/>
    <row r="7" spans="1:4" ht="22.5" customHeight="1" x14ac:dyDescent="0.25">
      <c r="B7" s="91" t="s">
        <v>260</v>
      </c>
      <c r="C7" s="91"/>
    </row>
    <row r="8" spans="1:4" ht="3" hidden="1" customHeight="1" x14ac:dyDescent="0.25"/>
    <row r="9" spans="1:4" ht="14.25" customHeight="1" x14ac:dyDescent="0.25">
      <c r="A9" s="8" t="s">
        <v>2</v>
      </c>
      <c r="B9" s="4" t="s">
        <v>48</v>
      </c>
      <c r="C9" s="4"/>
    </row>
    <row r="10" spans="1:4" ht="18" customHeight="1" x14ac:dyDescent="0.25">
      <c r="A10" s="8"/>
      <c r="B10" s="8" t="s">
        <v>49</v>
      </c>
      <c r="C10" s="18" t="s">
        <v>258</v>
      </c>
    </row>
    <row r="11" spans="1:4" ht="14.25" customHeight="1" x14ac:dyDescent="0.25">
      <c r="A11" s="9" t="s">
        <v>3</v>
      </c>
      <c r="B11" s="13">
        <f>B12+B13</f>
        <v>349045</v>
      </c>
      <c r="C11" s="83">
        <f>+C12+C13</f>
        <v>5880473.5100000007</v>
      </c>
    </row>
    <row r="12" spans="1:4" ht="15" customHeight="1" x14ac:dyDescent="0.25">
      <c r="A12" s="9" t="s">
        <v>4</v>
      </c>
      <c r="B12" s="10">
        <v>330547</v>
      </c>
      <c r="C12" s="67">
        <v>967209.9</v>
      </c>
    </row>
    <row r="13" spans="1:4" ht="14.25" customHeight="1" x14ac:dyDescent="0.25">
      <c r="A13" s="9" t="s">
        <v>5</v>
      </c>
      <c r="B13" s="10">
        <v>18498</v>
      </c>
      <c r="C13" s="67">
        <v>4913263.6100000003</v>
      </c>
    </row>
    <row r="14" spans="1:4" ht="14.25" customHeight="1" x14ac:dyDescent="0.25">
      <c r="A14" s="9" t="s">
        <v>6</v>
      </c>
      <c r="B14" s="10"/>
      <c r="C14" s="84">
        <f>C15</f>
        <v>2160591494.6400003</v>
      </c>
    </row>
    <row r="15" spans="1:4" ht="14.25" customHeight="1" x14ac:dyDescent="0.25">
      <c r="A15" s="9" t="s">
        <v>7</v>
      </c>
      <c r="B15" s="10"/>
      <c r="C15" s="68">
        <f>C16+C17+C18+C21</f>
        <v>2160591494.6400003</v>
      </c>
      <c r="D15" s="63"/>
    </row>
    <row r="16" spans="1:4" ht="14.25" customHeight="1" x14ac:dyDescent="0.25">
      <c r="A16" s="9" t="s">
        <v>8</v>
      </c>
      <c r="B16" s="10"/>
      <c r="C16" s="67">
        <v>1987260385.6300001</v>
      </c>
    </row>
    <row r="17" spans="1:5" ht="15" customHeight="1" x14ac:dyDescent="0.25">
      <c r="A17" s="9" t="s">
        <v>9</v>
      </c>
      <c r="B17" s="10"/>
      <c r="C17" s="75">
        <v>64737911.960000001</v>
      </c>
    </row>
    <row r="18" spans="1:5" ht="14.25" customHeight="1" x14ac:dyDescent="0.25">
      <c r="A18" s="9" t="s">
        <v>10</v>
      </c>
      <c r="B18" s="10"/>
      <c r="C18" s="68">
        <f>C19+C20</f>
        <v>215555349.55000001</v>
      </c>
    </row>
    <row r="19" spans="1:5" ht="14.25" customHeight="1" x14ac:dyDescent="0.25">
      <c r="A19" s="9" t="s">
        <v>11</v>
      </c>
      <c r="B19" s="10"/>
      <c r="C19" s="67">
        <v>26006590.550000001</v>
      </c>
    </row>
    <row r="20" spans="1:5" ht="14.25" customHeight="1" x14ac:dyDescent="0.25">
      <c r="A20" s="9" t="s">
        <v>12</v>
      </c>
      <c r="B20" s="10"/>
      <c r="C20" s="67">
        <v>189548759</v>
      </c>
    </row>
    <row r="21" spans="1:5" ht="14.25" customHeight="1" x14ac:dyDescent="0.25">
      <c r="A21" s="9" t="s">
        <v>13</v>
      </c>
      <c r="B21" s="10"/>
      <c r="C21" s="67">
        <v>-106962152.5</v>
      </c>
    </row>
    <row r="22" spans="1:5" ht="15" customHeight="1" x14ac:dyDescent="0.25">
      <c r="A22" s="9" t="s">
        <v>14</v>
      </c>
      <c r="B22" s="10"/>
      <c r="C22" s="85">
        <v>86133630.269999996</v>
      </c>
    </row>
    <row r="23" spans="1:5" ht="14.25" customHeight="1" x14ac:dyDescent="0.25">
      <c r="A23" s="9" t="s">
        <v>15</v>
      </c>
      <c r="B23" s="10"/>
      <c r="C23" s="67">
        <v>86133630.269999996</v>
      </c>
    </row>
    <row r="24" spans="1:5" ht="14.25" customHeight="1" x14ac:dyDescent="0.25">
      <c r="A24" s="9" t="s">
        <v>16</v>
      </c>
      <c r="B24" s="10"/>
      <c r="C24" s="67">
        <v>86133630.269999996</v>
      </c>
      <c r="E24" s="63"/>
    </row>
    <row r="25" spans="1:5" ht="14.25" customHeight="1" x14ac:dyDescent="0.25">
      <c r="A25" s="9" t="s">
        <v>17</v>
      </c>
      <c r="B25" s="10">
        <f>B26</f>
        <v>4884</v>
      </c>
      <c r="C25" s="84">
        <f>C26+C27</f>
        <v>2547551</v>
      </c>
    </row>
    <row r="26" spans="1:5" ht="14.25" customHeight="1" x14ac:dyDescent="0.25">
      <c r="A26" s="9" t="s">
        <v>18</v>
      </c>
      <c r="B26" s="10">
        <v>4884</v>
      </c>
      <c r="C26" s="67">
        <v>1971751</v>
      </c>
    </row>
    <row r="27" spans="1:5" ht="14.25" customHeight="1" x14ac:dyDescent="0.25">
      <c r="A27" s="78" t="s">
        <v>256</v>
      </c>
      <c r="B27" s="76"/>
      <c r="C27" s="77">
        <v>575800</v>
      </c>
    </row>
    <row r="28" spans="1:5" ht="15" customHeight="1" x14ac:dyDescent="0.25">
      <c r="A28" s="9" t="s">
        <v>19</v>
      </c>
      <c r="B28" s="10">
        <f>B11+B25</f>
        <v>353929</v>
      </c>
      <c r="C28" s="68">
        <f>C11+C14+C22+C25</f>
        <v>2255153149.4200006</v>
      </c>
      <c r="D28" s="63"/>
      <c r="E28" s="63"/>
    </row>
    <row r="29" spans="1:5" ht="14.25" customHeight="1" x14ac:dyDescent="0.25">
      <c r="A29" s="9" t="s">
        <v>20</v>
      </c>
      <c r="B29" s="10">
        <f>B34</f>
        <v>3009807</v>
      </c>
      <c r="C29" s="68">
        <f>C32-C33+C34-C35</f>
        <v>15001695.09</v>
      </c>
    </row>
    <row r="30" spans="1:5" ht="14.25" customHeight="1" x14ac:dyDescent="0.25">
      <c r="A30" s="9" t="s">
        <v>21</v>
      </c>
      <c r="B30" s="10"/>
      <c r="C30" s="67"/>
    </row>
    <row r="31" spans="1:5" ht="14.25" customHeight="1" x14ac:dyDescent="0.25">
      <c r="A31" s="9" t="s">
        <v>22</v>
      </c>
      <c r="B31" s="10"/>
      <c r="C31" s="67"/>
    </row>
    <row r="32" spans="1:5" ht="14.25" customHeight="1" x14ac:dyDescent="0.25">
      <c r="A32" s="9" t="s">
        <v>23</v>
      </c>
      <c r="B32" s="10"/>
      <c r="C32" s="67">
        <v>6297600</v>
      </c>
    </row>
    <row r="33" spans="1:5" ht="15" customHeight="1" x14ac:dyDescent="0.25">
      <c r="A33" s="9" t="s">
        <v>24</v>
      </c>
      <c r="B33" s="10"/>
      <c r="C33" s="67">
        <v>8072087.9500000002</v>
      </c>
    </row>
    <row r="34" spans="1:5" ht="14.25" customHeight="1" x14ac:dyDescent="0.25">
      <c r="A34" s="9" t="s">
        <v>25</v>
      </c>
      <c r="B34" s="10">
        <v>3009807</v>
      </c>
      <c r="C34" s="67">
        <v>17858607</v>
      </c>
    </row>
    <row r="35" spans="1:5" ht="14.25" customHeight="1" x14ac:dyDescent="0.25">
      <c r="A35" s="9" t="s">
        <v>26</v>
      </c>
      <c r="B35" s="10"/>
      <c r="C35" s="67">
        <v>1082423.96</v>
      </c>
    </row>
    <row r="36" spans="1:5" ht="14.25" customHeight="1" x14ac:dyDescent="0.25">
      <c r="A36" s="9" t="s">
        <v>27</v>
      </c>
      <c r="B36" s="10"/>
      <c r="C36" s="68">
        <f>C37</f>
        <v>714999.89</v>
      </c>
    </row>
    <row r="37" spans="1:5" ht="14.25" customHeight="1" x14ac:dyDescent="0.25">
      <c r="A37" s="9" t="s">
        <v>28</v>
      </c>
      <c r="B37" s="10"/>
      <c r="C37" s="67">
        <v>714999.89</v>
      </c>
    </row>
    <row r="38" spans="1:5" ht="15" customHeight="1" x14ac:dyDescent="0.25">
      <c r="A38" s="9" t="s">
        <v>29</v>
      </c>
      <c r="B38" s="10"/>
      <c r="C38" s="68">
        <f>C29+C36</f>
        <v>15716694.98</v>
      </c>
      <c r="D38" s="63"/>
    </row>
    <row r="39" spans="1:5" ht="14.25" customHeight="1" x14ac:dyDescent="0.25">
      <c r="A39" s="9" t="s">
        <v>30</v>
      </c>
      <c r="B39" s="86">
        <f>B29+B28</f>
        <v>3363736</v>
      </c>
      <c r="C39" s="68">
        <f>C28+C38</f>
        <v>2270869844.4000006</v>
      </c>
      <c r="D39" s="63"/>
    </row>
    <row r="40" spans="1:5" ht="14.25" customHeight="1" x14ac:dyDescent="0.25">
      <c r="A40" s="9" t="s">
        <v>31</v>
      </c>
      <c r="B40" s="10"/>
      <c r="C40" s="68"/>
    </row>
    <row r="41" spans="1:5" ht="14.25" customHeight="1" x14ac:dyDescent="0.25">
      <c r="A41" s="9" t="s">
        <v>32</v>
      </c>
      <c r="B41" s="10">
        <v>100250000</v>
      </c>
      <c r="C41" s="67"/>
    </row>
    <row r="42" spans="1:5" ht="14.25" customHeight="1" x14ac:dyDescent="0.25">
      <c r="A42" s="78" t="s">
        <v>257</v>
      </c>
      <c r="B42" s="76"/>
      <c r="C42" s="79"/>
    </row>
    <row r="43" spans="1:5" ht="14.25" customHeight="1" x14ac:dyDescent="0.25">
      <c r="A43" s="9" t="s">
        <v>33</v>
      </c>
      <c r="B43" s="10">
        <v>301844</v>
      </c>
      <c r="C43" s="67">
        <v>2638450.75</v>
      </c>
    </row>
    <row r="44" spans="1:5" ht="15" customHeight="1" x14ac:dyDescent="0.25">
      <c r="A44" s="9" t="s">
        <v>34</v>
      </c>
      <c r="B44" s="10"/>
      <c r="C44" s="67">
        <v>9625851.3399999999</v>
      </c>
    </row>
    <row r="45" spans="1:5" ht="14.25" customHeight="1" x14ac:dyDescent="0.25">
      <c r="A45" s="9" t="s">
        <v>35</v>
      </c>
      <c r="B45" s="10"/>
      <c r="C45" s="67"/>
    </row>
    <row r="46" spans="1:5" ht="14.25" customHeight="1" x14ac:dyDescent="0.25">
      <c r="A46" s="9" t="s">
        <v>36</v>
      </c>
      <c r="B46" s="10">
        <f>B41+B43</f>
        <v>100551844</v>
      </c>
      <c r="C46" s="68">
        <f>C43+C44</f>
        <v>12264302.09</v>
      </c>
      <c r="E46" s="63"/>
    </row>
    <row r="47" spans="1:5" ht="14.25" customHeight="1" x14ac:dyDescent="0.25">
      <c r="A47" s="9" t="s">
        <v>37</v>
      </c>
      <c r="B47" s="10">
        <f>B46</f>
        <v>100551844</v>
      </c>
      <c r="C47" s="84">
        <f>C46</f>
        <v>12264302.09</v>
      </c>
    </row>
    <row r="48" spans="1:5" ht="14.25" customHeight="1" x14ac:dyDescent="0.25">
      <c r="A48" s="9" t="s">
        <v>38</v>
      </c>
      <c r="B48" s="10">
        <v>20267900</v>
      </c>
      <c r="C48" s="67">
        <v>1992267900</v>
      </c>
    </row>
    <row r="49" spans="1:5" ht="15" customHeight="1" x14ac:dyDescent="0.25">
      <c r="A49" s="9" t="s">
        <v>39</v>
      </c>
      <c r="B49" s="10"/>
      <c r="C49" s="69">
        <v>-3569520</v>
      </c>
      <c r="E49" s="63"/>
    </row>
    <row r="50" spans="1:5" ht="14.25" customHeight="1" x14ac:dyDescent="0.25">
      <c r="A50" s="9" t="s">
        <v>40</v>
      </c>
      <c r="B50" s="10">
        <f>B48</f>
        <v>20267900</v>
      </c>
      <c r="C50" s="83">
        <f>C48+C49</f>
        <v>1988698380</v>
      </c>
    </row>
    <row r="51" spans="1:5" ht="14.25" customHeight="1" x14ac:dyDescent="0.25">
      <c r="A51" s="9" t="s">
        <v>41</v>
      </c>
      <c r="B51" s="10"/>
      <c r="C51" s="88"/>
    </row>
    <row r="52" spans="1:5" ht="25.5" customHeight="1" x14ac:dyDescent="0.25">
      <c r="A52" s="9" t="s">
        <v>42</v>
      </c>
      <c r="B52" s="10">
        <v>-117456008</v>
      </c>
      <c r="C52" s="86">
        <f>C53+C54</f>
        <v>269907162.30999994</v>
      </c>
      <c r="E52" s="63"/>
    </row>
    <row r="53" spans="1:5" ht="14.25" customHeight="1" x14ac:dyDescent="0.25">
      <c r="A53" s="9" t="s">
        <v>43</v>
      </c>
      <c r="B53" s="10">
        <v>-20267900</v>
      </c>
      <c r="C53" s="67">
        <f>'орлого үр дүн'!D60</f>
        <v>291114052.17999995</v>
      </c>
    </row>
    <row r="54" spans="1:5" ht="15" customHeight="1" x14ac:dyDescent="0.25">
      <c r="A54" s="9" t="s">
        <v>44</v>
      </c>
      <c r="B54" s="10">
        <v>-97188108</v>
      </c>
      <c r="C54" s="70">
        <f>'өмчийн өөрчлөлт'!G16+'өмчийн өөрчлөлт'!G20</f>
        <v>-21206889.870000005</v>
      </c>
    </row>
    <row r="55" spans="1:5" ht="14.25" customHeight="1" x14ac:dyDescent="0.25">
      <c r="A55" s="9" t="s">
        <v>45</v>
      </c>
      <c r="B55" s="10">
        <f>+B56-B47</f>
        <v>-97188108</v>
      </c>
      <c r="C55" s="10">
        <f>C50+C52</f>
        <v>2258605542.3099999</v>
      </c>
      <c r="D55" s="63"/>
    </row>
    <row r="56" spans="1:5" ht="14.25" customHeight="1" x14ac:dyDescent="0.25">
      <c r="A56" s="9" t="s">
        <v>46</v>
      </c>
      <c r="B56" s="86">
        <f>+B46+B48+B52</f>
        <v>3363736</v>
      </c>
      <c r="C56" s="82">
        <f>C47+C55</f>
        <v>2270869844.4000001</v>
      </c>
      <c r="D56" s="63"/>
    </row>
    <row r="57" spans="1:5" ht="4.5" customHeight="1" x14ac:dyDescent="0.25"/>
    <row r="58" spans="1:5" ht="15" customHeight="1" x14ac:dyDescent="0.25">
      <c r="A58" s="11"/>
      <c r="B58" s="11"/>
      <c r="C58" s="11"/>
      <c r="E58" s="63"/>
    </row>
    <row r="59" spans="1:5" ht="9.75" customHeight="1" x14ac:dyDescent="0.25">
      <c r="A59" s="92" t="s">
        <v>190</v>
      </c>
      <c r="B59" s="92"/>
      <c r="C59" s="92"/>
    </row>
    <row r="60" spans="1:5" ht="14.25" customHeight="1" x14ac:dyDescent="0.25">
      <c r="A60" s="92" t="s">
        <v>191</v>
      </c>
      <c r="B60" s="92"/>
      <c r="C60" s="92"/>
    </row>
    <row r="61" spans="1:5" ht="12.75" customHeight="1" x14ac:dyDescent="0.25">
      <c r="A61" s="3"/>
      <c r="B61" s="3"/>
      <c r="C61" s="3"/>
    </row>
    <row r="62" spans="1:5" ht="21.75" customHeight="1" x14ac:dyDescent="0.25"/>
    <row r="63" spans="1:5" ht="1.5" customHeight="1" x14ac:dyDescent="0.25">
      <c r="A63" s="2"/>
      <c r="B63" s="2"/>
      <c r="C63" s="2"/>
    </row>
    <row r="64" spans="1:5" ht="13.5" customHeight="1" x14ac:dyDescent="0.25">
      <c r="A64" s="12"/>
      <c r="B64" s="5"/>
      <c r="C64" s="5"/>
    </row>
  </sheetData>
  <mergeCells count="5">
    <mergeCell ref="B2:C2"/>
    <mergeCell ref="B5:C5"/>
    <mergeCell ref="B7:C7"/>
    <mergeCell ref="A59:C59"/>
    <mergeCell ref="A60:C60"/>
  </mergeCells>
  <pageMargins left="0.6" right="0.5" top="0.4" bottom="0.4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13" workbookViewId="0">
      <selection activeCell="B3" sqref="B3"/>
    </sheetView>
  </sheetViews>
  <sheetFormatPr defaultRowHeight="15" x14ac:dyDescent="0.25"/>
  <cols>
    <col min="1" max="1" width="5.140625" customWidth="1"/>
    <col min="2" max="2" width="42.42578125" customWidth="1"/>
    <col min="3" max="3" width="13.85546875" customWidth="1"/>
    <col min="4" max="4" width="14.42578125" style="34" customWidth="1"/>
    <col min="5" max="5" width="13.85546875" bestFit="1" customWidth="1"/>
    <col min="6" max="6" width="14.5703125" bestFit="1" customWidth="1"/>
  </cols>
  <sheetData>
    <row r="1" spans="1:4" ht="37.5" customHeight="1" x14ac:dyDescent="0.25">
      <c r="C1" s="93" t="s">
        <v>51</v>
      </c>
      <c r="D1" s="93"/>
    </row>
    <row r="2" spans="1:4" ht="29.25" customHeight="1" x14ac:dyDescent="0.25">
      <c r="B2" s="95" t="s">
        <v>52</v>
      </c>
      <c r="C2" s="95"/>
      <c r="D2" s="23"/>
    </row>
    <row r="3" spans="1:4" ht="39" customHeight="1" x14ac:dyDescent="0.25">
      <c r="B3" s="28" t="s">
        <v>1</v>
      </c>
      <c r="C3" s="94" t="s">
        <v>47</v>
      </c>
      <c r="D3" s="94"/>
    </row>
    <row r="4" spans="1:4" ht="9.75" customHeight="1" x14ac:dyDescent="0.25"/>
    <row r="5" spans="1:4" ht="32.25" customHeight="1" x14ac:dyDescent="0.25">
      <c r="C5" s="32"/>
      <c r="D5" s="33" t="s">
        <v>261</v>
      </c>
    </row>
    <row r="6" spans="1:4" ht="21" customHeight="1" x14ac:dyDescent="0.25">
      <c r="A6" s="14" t="s">
        <v>53</v>
      </c>
      <c r="B6" s="25" t="s">
        <v>2</v>
      </c>
      <c r="C6" s="25" t="s">
        <v>54</v>
      </c>
      <c r="D6" s="25" t="s">
        <v>55</v>
      </c>
    </row>
    <row r="7" spans="1:4" ht="15" customHeight="1" x14ac:dyDescent="0.25">
      <c r="A7" s="15" t="s">
        <v>56</v>
      </c>
      <c r="B7" s="29" t="s">
        <v>57</v>
      </c>
      <c r="C7" s="35"/>
      <c r="D7" s="71">
        <f>D8+D9+D10</f>
        <v>606889840.40999997</v>
      </c>
    </row>
    <row r="8" spans="1:4" ht="14.25" customHeight="1" x14ac:dyDescent="0.25">
      <c r="A8" s="15" t="s">
        <v>58</v>
      </c>
      <c r="B8" s="29" t="s">
        <v>59</v>
      </c>
      <c r="C8" s="35"/>
      <c r="D8" s="73">
        <v>583988860.71000004</v>
      </c>
    </row>
    <row r="9" spans="1:4" ht="14.25" customHeight="1" x14ac:dyDescent="0.25">
      <c r="A9" s="15" t="s">
        <v>60</v>
      </c>
      <c r="B9" s="29" t="s">
        <v>61</v>
      </c>
      <c r="C9" s="35"/>
      <c r="D9" s="73">
        <v>12127729.65</v>
      </c>
    </row>
    <row r="10" spans="1:4" ht="14.25" customHeight="1" x14ac:dyDescent="0.25">
      <c r="A10" s="15" t="s">
        <v>62</v>
      </c>
      <c r="B10" s="29" t="s">
        <v>63</v>
      </c>
      <c r="C10" s="35"/>
      <c r="D10" s="73">
        <v>10773250.050000001</v>
      </c>
    </row>
    <row r="11" spans="1:4" ht="14.25" customHeight="1" x14ac:dyDescent="0.25">
      <c r="A11" s="15" t="s">
        <v>64</v>
      </c>
      <c r="B11" s="29" t="s">
        <v>65</v>
      </c>
      <c r="C11" s="35"/>
      <c r="D11" s="71">
        <f>D7</f>
        <v>606889840.40999997</v>
      </c>
    </row>
    <row r="12" spans="1:4" ht="15" customHeight="1" x14ac:dyDescent="0.25">
      <c r="A12" s="15" t="s">
        <v>66</v>
      </c>
      <c r="B12" s="29" t="s">
        <v>67</v>
      </c>
      <c r="C12" s="35"/>
      <c r="D12" s="72">
        <f>D15+D13</f>
        <v>19494471.030000001</v>
      </c>
    </row>
    <row r="13" spans="1:4" ht="21" customHeight="1" x14ac:dyDescent="0.25">
      <c r="A13" s="15" t="s">
        <v>68</v>
      </c>
      <c r="B13" s="29" t="s">
        <v>69</v>
      </c>
      <c r="C13" s="35"/>
      <c r="D13" s="73">
        <v>14914.53</v>
      </c>
    </row>
    <row r="14" spans="1:4" ht="14.25" customHeight="1" x14ac:dyDescent="0.25">
      <c r="A14" s="15" t="s">
        <v>70</v>
      </c>
      <c r="B14" s="29" t="s">
        <v>71</v>
      </c>
      <c r="C14" s="35"/>
      <c r="D14" s="73">
        <v>14914.53</v>
      </c>
    </row>
    <row r="15" spans="1:4" ht="14.25" customHeight="1" x14ac:dyDescent="0.25">
      <c r="A15" s="15" t="s">
        <v>72</v>
      </c>
      <c r="B15" s="29" t="s">
        <v>73</v>
      </c>
      <c r="C15" s="35"/>
      <c r="D15" s="72">
        <f>D16+D17</f>
        <v>19479556.5</v>
      </c>
    </row>
    <row r="16" spans="1:4" ht="14.25" customHeight="1" x14ac:dyDescent="0.25">
      <c r="A16" s="15" t="s">
        <v>74</v>
      </c>
      <c r="B16" s="29" t="s">
        <v>75</v>
      </c>
      <c r="C16" s="35"/>
      <c r="D16" s="73">
        <v>19194556.5</v>
      </c>
    </row>
    <row r="17" spans="1:5" ht="14.25" customHeight="1" x14ac:dyDescent="0.25">
      <c r="A17" s="15" t="s">
        <v>76</v>
      </c>
      <c r="B17" s="29" t="s">
        <v>77</v>
      </c>
      <c r="C17" s="35"/>
      <c r="D17" s="80">
        <v>285000</v>
      </c>
    </row>
    <row r="18" spans="1:5" ht="15" customHeight="1" x14ac:dyDescent="0.25">
      <c r="A18" s="15" t="s">
        <v>78</v>
      </c>
      <c r="B18" s="29" t="s">
        <v>79</v>
      </c>
      <c r="C18" s="35"/>
      <c r="D18" s="72">
        <f>D19+D21+D27</f>
        <v>220224755.59999999</v>
      </c>
      <c r="E18" s="63"/>
    </row>
    <row r="19" spans="1:5" ht="20.25" customHeight="1" x14ac:dyDescent="0.25">
      <c r="A19" s="15" t="s">
        <v>80</v>
      </c>
      <c r="B19" s="29" t="s">
        <v>81</v>
      </c>
      <c r="C19" s="35"/>
      <c r="D19" s="72">
        <f>D20</f>
        <v>3465.95</v>
      </c>
    </row>
    <row r="20" spans="1:5" ht="15" customHeight="1" x14ac:dyDescent="0.25">
      <c r="A20" s="15" t="s">
        <v>82</v>
      </c>
      <c r="B20" s="29" t="s">
        <v>83</v>
      </c>
      <c r="C20" s="35"/>
      <c r="D20" s="73">
        <v>3465.95</v>
      </c>
    </row>
    <row r="21" spans="1:5" ht="14.25" customHeight="1" x14ac:dyDescent="0.25">
      <c r="A21" s="15" t="s">
        <v>84</v>
      </c>
      <c r="B21" s="29" t="s">
        <v>85</v>
      </c>
      <c r="C21" s="35">
        <v>20392100</v>
      </c>
      <c r="D21" s="72">
        <f>SUM(D22:D26)</f>
        <v>134061016.13</v>
      </c>
    </row>
    <row r="22" spans="1:5" ht="14.25" customHeight="1" x14ac:dyDescent="0.25">
      <c r="A22" s="15" t="s">
        <v>86</v>
      </c>
      <c r="B22" s="29" t="s">
        <v>87</v>
      </c>
      <c r="C22" s="35"/>
      <c r="D22" s="73">
        <v>108021070</v>
      </c>
    </row>
    <row r="23" spans="1:5" ht="14.25" customHeight="1" x14ac:dyDescent="0.25">
      <c r="A23" s="15" t="s">
        <v>88</v>
      </c>
      <c r="B23" s="29" t="s">
        <v>89</v>
      </c>
      <c r="C23" s="35"/>
      <c r="D23" s="73">
        <v>13373861.130000001</v>
      </c>
    </row>
    <row r="24" spans="1:5" ht="14.25" customHeight="1" x14ac:dyDescent="0.25">
      <c r="A24" s="15" t="s">
        <v>90</v>
      </c>
      <c r="B24" s="29" t="s">
        <v>91</v>
      </c>
      <c r="C24" s="35"/>
      <c r="D24" s="73">
        <v>9921495</v>
      </c>
    </row>
    <row r="25" spans="1:5" ht="15" customHeight="1" x14ac:dyDescent="0.25">
      <c r="A25" s="15" t="s">
        <v>92</v>
      </c>
      <c r="B25" s="29" t="s">
        <v>93</v>
      </c>
      <c r="C25" s="35"/>
      <c r="D25" s="73">
        <v>2683000</v>
      </c>
    </row>
    <row r="26" spans="1:5" ht="14.25" customHeight="1" x14ac:dyDescent="0.25">
      <c r="A26" s="15" t="s">
        <v>94</v>
      </c>
      <c r="B26" s="29" t="s">
        <v>95</v>
      </c>
      <c r="C26" s="30"/>
      <c r="D26" s="73">
        <v>61590</v>
      </c>
    </row>
    <row r="27" spans="1:5" ht="14.25" customHeight="1" x14ac:dyDescent="0.25">
      <c r="A27" s="15" t="s">
        <v>96</v>
      </c>
      <c r="B27" s="29" t="s">
        <v>97</v>
      </c>
      <c r="C27" s="35"/>
      <c r="D27" s="72">
        <f>SUM(D28:D44)</f>
        <v>86160273.519999996</v>
      </c>
    </row>
    <row r="28" spans="1:5" ht="21" customHeight="1" x14ac:dyDescent="0.25">
      <c r="A28" s="15" t="s">
        <v>98</v>
      </c>
      <c r="B28" s="29" t="s">
        <v>99</v>
      </c>
      <c r="C28" s="30"/>
      <c r="D28" s="73">
        <v>1042400</v>
      </c>
    </row>
    <row r="29" spans="1:5" ht="14.25" customHeight="1" x14ac:dyDescent="0.25">
      <c r="A29" s="15" t="s">
        <v>100</v>
      </c>
      <c r="B29" s="29" t="s">
        <v>101</v>
      </c>
      <c r="C29" s="35"/>
      <c r="D29" s="73">
        <v>21177900</v>
      </c>
    </row>
    <row r="30" spans="1:5" ht="14.25" customHeight="1" x14ac:dyDescent="0.25">
      <c r="A30" s="15" t="s">
        <v>102</v>
      </c>
      <c r="B30" s="29" t="s">
        <v>103</v>
      </c>
      <c r="C30" s="30"/>
      <c r="D30" s="73">
        <v>16884000</v>
      </c>
    </row>
    <row r="31" spans="1:5" ht="21" customHeight="1" x14ac:dyDescent="0.25">
      <c r="A31" s="15" t="s">
        <v>104</v>
      </c>
      <c r="B31" s="29" t="s">
        <v>105</v>
      </c>
      <c r="C31" s="35"/>
      <c r="D31" s="73">
        <v>268343.21000000002</v>
      </c>
    </row>
    <row r="32" spans="1:5" ht="14.25" customHeight="1" x14ac:dyDescent="0.25">
      <c r="A32" s="15" t="s">
        <v>106</v>
      </c>
      <c r="B32" s="29" t="s">
        <v>107</v>
      </c>
      <c r="C32" s="35"/>
      <c r="D32" s="73">
        <v>6508246.7000000002</v>
      </c>
    </row>
    <row r="33" spans="1:6" ht="15" customHeight="1" x14ac:dyDescent="0.25">
      <c r="A33" s="15" t="s">
        <v>108</v>
      </c>
      <c r="B33" s="29" t="s">
        <v>109</v>
      </c>
      <c r="C33" s="35"/>
      <c r="D33" s="73">
        <v>1258140</v>
      </c>
    </row>
    <row r="34" spans="1:6" ht="14.25" customHeight="1" x14ac:dyDescent="0.25">
      <c r="A34" s="15" t="s">
        <v>110</v>
      </c>
      <c r="B34" s="29" t="s">
        <v>111</v>
      </c>
      <c r="C34" s="35"/>
      <c r="D34" s="73">
        <v>2280190</v>
      </c>
    </row>
    <row r="35" spans="1:6" ht="14.25" customHeight="1" x14ac:dyDescent="0.25">
      <c r="A35" s="15" t="s">
        <v>112</v>
      </c>
      <c r="B35" s="29" t="s">
        <v>113</v>
      </c>
      <c r="C35" s="35"/>
      <c r="D35" s="73">
        <v>18572533</v>
      </c>
    </row>
    <row r="36" spans="1:6" ht="14.25" customHeight="1" x14ac:dyDescent="0.25">
      <c r="A36" s="15" t="s">
        <v>114</v>
      </c>
      <c r="B36" s="29" t="s">
        <v>115</v>
      </c>
      <c r="C36" s="35"/>
      <c r="D36" s="73">
        <v>396700</v>
      </c>
    </row>
    <row r="37" spans="1:6" ht="14.25" customHeight="1" x14ac:dyDescent="0.25">
      <c r="A37" s="15" t="s">
        <v>116</v>
      </c>
      <c r="B37" s="29" t="s">
        <v>117</v>
      </c>
      <c r="C37" s="35"/>
      <c r="D37" s="73">
        <v>3764000</v>
      </c>
    </row>
    <row r="38" spans="1:6" ht="15" customHeight="1" x14ac:dyDescent="0.25">
      <c r="A38" s="15" t="s">
        <v>118</v>
      </c>
      <c r="B38" s="29" t="s">
        <v>119</v>
      </c>
      <c r="C38" s="35"/>
      <c r="D38" s="73">
        <v>767800</v>
      </c>
    </row>
    <row r="39" spans="1:6" ht="14.25" customHeight="1" x14ac:dyDescent="0.25">
      <c r="A39" s="15" t="s">
        <v>120</v>
      </c>
      <c r="B39" s="29" t="s">
        <v>121</v>
      </c>
      <c r="C39" s="35"/>
      <c r="D39" s="73">
        <v>8041200</v>
      </c>
    </row>
    <row r="40" spans="1:6" ht="14.25" customHeight="1" x14ac:dyDescent="0.25">
      <c r="A40" s="15" t="s">
        <v>122</v>
      </c>
      <c r="B40" s="29" t="s">
        <v>123</v>
      </c>
      <c r="C40" s="35"/>
      <c r="D40" s="73">
        <v>818480</v>
      </c>
    </row>
    <row r="41" spans="1:6" ht="14.25" customHeight="1" x14ac:dyDescent="0.25">
      <c r="A41" s="15" t="s">
        <v>124</v>
      </c>
      <c r="B41" s="29" t="s">
        <v>125</v>
      </c>
      <c r="C41" s="35"/>
      <c r="D41" s="73">
        <v>333740</v>
      </c>
    </row>
    <row r="42" spans="1:6" ht="14.25" customHeight="1" x14ac:dyDescent="0.25">
      <c r="A42" s="15" t="s">
        <v>126</v>
      </c>
      <c r="B42" s="29" t="s">
        <v>127</v>
      </c>
      <c r="C42" s="30"/>
      <c r="D42" s="73">
        <v>662500</v>
      </c>
    </row>
    <row r="43" spans="1:6" ht="15" customHeight="1" x14ac:dyDescent="0.25">
      <c r="A43" s="15" t="s">
        <v>128</v>
      </c>
      <c r="B43" s="29" t="s">
        <v>129</v>
      </c>
      <c r="C43" s="30"/>
      <c r="D43" s="73">
        <v>2199630.37</v>
      </c>
    </row>
    <row r="44" spans="1:6" ht="14.25" customHeight="1" x14ac:dyDescent="0.25">
      <c r="A44" s="15" t="s">
        <v>130</v>
      </c>
      <c r="B44" s="29" t="s">
        <v>95</v>
      </c>
      <c r="C44" s="35"/>
      <c r="D44" s="73">
        <v>1184470.24</v>
      </c>
    </row>
    <row r="45" spans="1:6" ht="14.25" customHeight="1" x14ac:dyDescent="0.25">
      <c r="A45" s="15" t="s">
        <v>131</v>
      </c>
      <c r="B45" s="29" t="s">
        <v>132</v>
      </c>
      <c r="C45" s="35"/>
      <c r="D45" s="72">
        <f>D12-D18</f>
        <v>-200730284.56999999</v>
      </c>
      <c r="E45" s="63"/>
      <c r="F45" s="63"/>
    </row>
    <row r="46" spans="1:6" ht="21" customHeight="1" x14ac:dyDescent="0.25">
      <c r="A46" s="15" t="s">
        <v>133</v>
      </c>
      <c r="B46" s="29" t="s">
        <v>134</v>
      </c>
      <c r="C46" s="35"/>
      <c r="D46" s="72">
        <f>D7+D45</f>
        <v>406159555.83999997</v>
      </c>
      <c r="E46" s="63"/>
    </row>
    <row r="47" spans="1:6" ht="14.25" customHeight="1" x14ac:dyDescent="0.25">
      <c r="A47" s="15" t="s">
        <v>135</v>
      </c>
      <c r="B47" s="29" t="s">
        <v>136</v>
      </c>
      <c r="C47" s="35"/>
      <c r="D47" s="72">
        <f>D48</f>
        <v>67960016.200000003</v>
      </c>
    </row>
    <row r="48" spans="1:6" ht="14.25" customHeight="1" x14ac:dyDescent="0.25">
      <c r="A48" s="15" t="s">
        <v>137</v>
      </c>
      <c r="B48" s="29" t="s">
        <v>138</v>
      </c>
      <c r="C48" s="35"/>
      <c r="D48" s="72">
        <v>67960016.200000003</v>
      </c>
    </row>
    <row r="49" spans="1:5" ht="14.25" customHeight="1" x14ac:dyDescent="0.25">
      <c r="A49" s="15" t="s">
        <v>139</v>
      </c>
      <c r="B49" s="29" t="s">
        <v>140</v>
      </c>
      <c r="C49" s="35"/>
      <c r="D49" s="72">
        <f>D46-D47</f>
        <v>338199539.63999999</v>
      </c>
      <c r="E49" s="63"/>
    </row>
    <row r="50" spans="1:5" ht="15" customHeight="1" x14ac:dyDescent="0.25">
      <c r="A50" s="15" t="s">
        <v>141</v>
      </c>
      <c r="B50" s="29" t="s">
        <v>142</v>
      </c>
      <c r="C50" s="35"/>
      <c r="D50" s="80">
        <v>229166.76</v>
      </c>
    </row>
    <row r="51" spans="1:5" ht="14.25" customHeight="1" x14ac:dyDescent="0.25">
      <c r="A51" s="15" t="s">
        <v>143</v>
      </c>
      <c r="B51" s="29" t="s">
        <v>95</v>
      </c>
      <c r="C51" s="35"/>
      <c r="D51" s="80">
        <v>229166.76</v>
      </c>
    </row>
    <row r="52" spans="1:5" ht="14.25" customHeight="1" x14ac:dyDescent="0.25">
      <c r="A52" s="15" t="s">
        <v>144</v>
      </c>
      <c r="B52" s="29" t="s">
        <v>145</v>
      </c>
      <c r="C52" s="35"/>
      <c r="D52" s="72">
        <f>SUM(D53:D56)</f>
        <v>12234935</v>
      </c>
    </row>
    <row r="53" spans="1:5" ht="14.25" customHeight="1" x14ac:dyDescent="0.25">
      <c r="A53" s="15" t="s">
        <v>146</v>
      </c>
      <c r="B53" s="29" t="s">
        <v>147</v>
      </c>
      <c r="C53" s="35"/>
      <c r="D53" s="73">
        <v>10088436</v>
      </c>
    </row>
    <row r="54" spans="1:5" ht="14.25" customHeight="1" x14ac:dyDescent="0.25">
      <c r="A54" s="15" t="s">
        <v>148</v>
      </c>
      <c r="B54" s="29" t="s">
        <v>149</v>
      </c>
      <c r="C54" s="35"/>
      <c r="D54" s="74"/>
    </row>
    <row r="55" spans="1:5" ht="15" customHeight="1" x14ac:dyDescent="0.25">
      <c r="A55" s="15" t="s">
        <v>150</v>
      </c>
      <c r="B55" s="29" t="s">
        <v>151</v>
      </c>
      <c r="C55" s="35"/>
      <c r="D55" s="73">
        <v>916550</v>
      </c>
    </row>
    <row r="56" spans="1:5" ht="14.25" customHeight="1" x14ac:dyDescent="0.25">
      <c r="A56" s="15" t="s">
        <v>152</v>
      </c>
      <c r="B56" s="29" t="s">
        <v>95</v>
      </c>
      <c r="C56" s="35"/>
      <c r="D56" s="80">
        <v>1229949</v>
      </c>
    </row>
    <row r="57" spans="1:5" ht="21" customHeight="1" x14ac:dyDescent="0.25">
      <c r="A57" s="15" t="s">
        <v>153</v>
      </c>
      <c r="B57" s="29" t="s">
        <v>154</v>
      </c>
      <c r="C57" s="35">
        <v>-20392100</v>
      </c>
      <c r="D57" s="72">
        <f>D49+D50-D52</f>
        <v>326193771.39999998</v>
      </c>
      <c r="E57" s="63"/>
    </row>
    <row r="58" spans="1:5" ht="21" customHeight="1" x14ac:dyDescent="0.25">
      <c r="A58" s="15" t="s">
        <v>155</v>
      </c>
      <c r="B58" s="29" t="s">
        <v>156</v>
      </c>
      <c r="C58" s="35"/>
      <c r="D58" s="72">
        <f>D57</f>
        <v>326193771.39999998</v>
      </c>
    </row>
    <row r="59" spans="1:5" ht="14.25" customHeight="1" x14ac:dyDescent="0.25">
      <c r="A59" s="15" t="s">
        <v>157</v>
      </c>
      <c r="B59" s="29" t="s">
        <v>158</v>
      </c>
      <c r="C59" s="35"/>
      <c r="D59" s="73">
        <v>35079719.219999999</v>
      </c>
    </row>
    <row r="60" spans="1:5" ht="14.25" customHeight="1" x14ac:dyDescent="0.25">
      <c r="A60" s="15" t="s">
        <v>159</v>
      </c>
      <c r="B60" s="29" t="s">
        <v>160</v>
      </c>
      <c r="C60" s="35"/>
      <c r="D60" s="72">
        <f>D58-D59</f>
        <v>291114052.17999995</v>
      </c>
      <c r="E60" s="63"/>
    </row>
    <row r="61" spans="1:5" ht="21.75" customHeight="1" x14ac:dyDescent="0.25">
      <c r="A61" s="96" t="s">
        <v>161</v>
      </c>
      <c r="B61" s="96"/>
      <c r="C61" s="26"/>
      <c r="D61" s="26"/>
      <c r="E61" s="63"/>
    </row>
    <row r="62" spans="1:5" ht="18" customHeight="1" x14ac:dyDescent="0.25"/>
    <row r="63" spans="1:5" ht="14.25" customHeight="1" x14ac:dyDescent="0.25">
      <c r="A63" s="92" t="s">
        <v>190</v>
      </c>
      <c r="B63" s="92"/>
      <c r="C63" s="92"/>
      <c r="D63" s="31"/>
    </row>
    <row r="64" spans="1:5" ht="12.75" customHeight="1" x14ac:dyDescent="0.25">
      <c r="A64" s="92" t="s">
        <v>191</v>
      </c>
      <c r="B64" s="92"/>
      <c r="C64" s="92"/>
      <c r="D64" s="16"/>
    </row>
    <row r="65" spans="1:4" ht="20.25" customHeight="1" x14ac:dyDescent="0.25"/>
    <row r="66" spans="1:4" ht="1.5" customHeight="1" x14ac:dyDescent="0.25">
      <c r="A66" s="27"/>
      <c r="B66" s="27"/>
      <c r="C66" s="27"/>
      <c r="D66" s="27"/>
    </row>
    <row r="67" spans="1:4" ht="12.75" customHeight="1" x14ac:dyDescent="0.25">
      <c r="A67" s="24"/>
      <c r="B67" s="24"/>
      <c r="C67" s="24"/>
      <c r="D67" s="24"/>
    </row>
  </sheetData>
  <mergeCells count="6">
    <mergeCell ref="C1:D1"/>
    <mergeCell ref="A63:C63"/>
    <mergeCell ref="A64:C64"/>
    <mergeCell ref="C3:D3"/>
    <mergeCell ref="B2:C2"/>
    <mergeCell ref="A61:B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29" sqref="G29"/>
    </sheetView>
  </sheetViews>
  <sheetFormatPr defaultRowHeight="15" x14ac:dyDescent="0.25"/>
  <cols>
    <col min="1" max="1" width="6.28515625" customWidth="1"/>
    <col min="2" max="2" width="23" customWidth="1"/>
    <col min="3" max="3" width="13.140625" customWidth="1"/>
    <col min="4" max="4" width="17.5703125" customWidth="1"/>
    <col min="5" max="5" width="14" customWidth="1"/>
    <col min="6" max="6" width="17.7109375" customWidth="1"/>
    <col min="7" max="7" width="14" customWidth="1"/>
    <col min="8" max="8" width="20.140625" customWidth="1"/>
  </cols>
  <sheetData>
    <row r="1" spans="1:8" ht="15.75" customHeight="1" x14ac:dyDescent="0.25">
      <c r="G1" s="98" t="s">
        <v>162</v>
      </c>
      <c r="H1" s="98"/>
    </row>
    <row r="2" spans="1:8" ht="12.75" customHeight="1" x14ac:dyDescent="0.25">
      <c r="B2" s="36"/>
      <c r="C2" s="97" t="s">
        <v>163</v>
      </c>
      <c r="D2" s="97"/>
      <c r="E2" s="97"/>
      <c r="F2" s="97"/>
      <c r="G2" s="36"/>
      <c r="H2" s="36"/>
    </row>
    <row r="3" spans="1:8" ht="15" customHeight="1" x14ac:dyDescent="0.25">
      <c r="B3" s="37" t="s">
        <v>1</v>
      </c>
      <c r="C3" s="37"/>
      <c r="G3" s="31"/>
      <c r="H3" s="66" t="s">
        <v>259</v>
      </c>
    </row>
    <row r="4" spans="1:8" ht="10.5" customHeight="1" x14ac:dyDescent="0.25">
      <c r="A4" s="24"/>
      <c r="B4" s="38" t="s">
        <v>164</v>
      </c>
      <c r="C4" s="24"/>
    </row>
    <row r="5" spans="1:8" ht="22.5" customHeight="1" x14ac:dyDescent="0.25">
      <c r="A5" s="39" t="s">
        <v>165</v>
      </c>
      <c r="B5" s="25" t="s">
        <v>2</v>
      </c>
      <c r="C5" s="25" t="s">
        <v>166</v>
      </c>
      <c r="D5" s="18" t="s">
        <v>167</v>
      </c>
      <c r="E5" s="18" t="s">
        <v>168</v>
      </c>
      <c r="F5" s="25" t="s">
        <v>169</v>
      </c>
      <c r="G5" s="25" t="s">
        <v>170</v>
      </c>
      <c r="H5" s="18" t="s">
        <v>171</v>
      </c>
    </row>
    <row r="6" spans="1:8" ht="15" customHeight="1" x14ac:dyDescent="0.25">
      <c r="A6" s="40" t="s">
        <v>56</v>
      </c>
      <c r="B6" s="40" t="s">
        <v>172</v>
      </c>
      <c r="C6" s="60">
        <v>20267900</v>
      </c>
      <c r="D6" s="19"/>
      <c r="E6" s="19"/>
      <c r="F6" s="41"/>
      <c r="G6" s="58">
        <v>-117456008</v>
      </c>
      <c r="H6" s="59">
        <f>C6+G6</f>
        <v>-97188108</v>
      </c>
    </row>
    <row r="7" spans="1:8" ht="16.5" customHeight="1" x14ac:dyDescent="0.25">
      <c r="A7" s="42" t="s">
        <v>173</v>
      </c>
      <c r="B7" s="42" t="s">
        <v>174</v>
      </c>
      <c r="C7" s="29"/>
      <c r="D7" s="20"/>
      <c r="E7" s="20"/>
      <c r="F7" s="43"/>
      <c r="G7" s="29"/>
      <c r="H7" s="21"/>
    </row>
    <row r="8" spans="1:8" ht="18" customHeight="1" x14ac:dyDescent="0.25">
      <c r="A8" s="42" t="s">
        <v>64</v>
      </c>
      <c r="B8" s="42" t="s">
        <v>175</v>
      </c>
      <c r="C8" s="60"/>
      <c r="D8" s="20"/>
      <c r="E8" s="20"/>
      <c r="F8" s="43"/>
      <c r="H8" s="61"/>
    </row>
    <row r="9" spans="1:8" ht="18" customHeight="1" x14ac:dyDescent="0.25">
      <c r="A9" s="42" t="s">
        <v>66</v>
      </c>
      <c r="B9" s="42" t="s">
        <v>176</v>
      </c>
      <c r="C9" s="29"/>
      <c r="D9" s="20"/>
      <c r="E9" s="20"/>
      <c r="F9" s="43"/>
      <c r="G9" s="29"/>
      <c r="H9" s="21"/>
    </row>
    <row r="10" spans="1:8" ht="15" customHeight="1" x14ac:dyDescent="0.25">
      <c r="A10" s="42" t="s">
        <v>78</v>
      </c>
      <c r="B10" s="42" t="s">
        <v>177</v>
      </c>
      <c r="C10" s="29"/>
      <c r="D10" s="20"/>
      <c r="E10" s="20"/>
      <c r="F10" s="43"/>
      <c r="H10" s="21"/>
    </row>
    <row r="11" spans="1:8" ht="18.75" customHeight="1" x14ac:dyDescent="0.25">
      <c r="A11" s="42" t="s">
        <v>131</v>
      </c>
      <c r="B11" s="42" t="s">
        <v>178</v>
      </c>
      <c r="C11" s="29"/>
      <c r="D11" s="20"/>
      <c r="E11" s="20"/>
      <c r="F11" s="43"/>
      <c r="G11" s="29"/>
      <c r="H11" s="21"/>
    </row>
    <row r="12" spans="1:8" ht="18.75" customHeight="1" x14ac:dyDescent="0.25">
      <c r="A12" s="42" t="s">
        <v>133</v>
      </c>
      <c r="B12" s="42" t="s">
        <v>179</v>
      </c>
      <c r="C12" s="29"/>
      <c r="D12" s="20"/>
      <c r="E12" s="20"/>
      <c r="F12" s="43"/>
      <c r="G12" s="29"/>
      <c r="H12" s="21"/>
    </row>
    <row r="13" spans="1:8" ht="14.25" customHeight="1" x14ac:dyDescent="0.25">
      <c r="A13" s="42" t="s">
        <v>135</v>
      </c>
      <c r="B13" s="42" t="s">
        <v>180</v>
      </c>
      <c r="C13" s="29"/>
      <c r="D13" s="20"/>
      <c r="E13" s="20"/>
      <c r="F13" s="43"/>
      <c r="H13" s="61"/>
    </row>
    <row r="14" spans="1:8" ht="14.25" customHeight="1" x14ac:dyDescent="0.25">
      <c r="A14" s="42" t="s">
        <v>139</v>
      </c>
      <c r="B14" s="42" t="s">
        <v>181</v>
      </c>
      <c r="C14" s="29"/>
      <c r="D14" s="20"/>
      <c r="E14" s="20"/>
      <c r="F14" s="43"/>
      <c r="G14" s="60"/>
      <c r="H14" s="21"/>
    </row>
    <row r="15" spans="1:8" ht="12" customHeight="1" x14ac:dyDescent="0.25">
      <c r="A15" s="42" t="s">
        <v>141</v>
      </c>
      <c r="B15" s="42" t="s">
        <v>182</v>
      </c>
      <c r="C15" s="60"/>
      <c r="D15" s="20"/>
      <c r="E15" s="20"/>
      <c r="F15" s="43"/>
      <c r="G15" s="29"/>
      <c r="H15" s="61"/>
    </row>
    <row r="16" spans="1:8" ht="16.5" customHeight="1" x14ac:dyDescent="0.25">
      <c r="A16" s="40" t="s">
        <v>144</v>
      </c>
      <c r="B16" s="40" t="s">
        <v>183</v>
      </c>
      <c r="C16" s="58">
        <v>20267900</v>
      </c>
      <c r="D16" s="19"/>
      <c r="E16" s="19"/>
      <c r="F16" s="41"/>
      <c r="G16" s="58">
        <f>G6</f>
        <v>-117456008</v>
      </c>
      <c r="H16" s="59">
        <f>H6</f>
        <v>-97188108</v>
      </c>
    </row>
    <row r="17" spans="1:8" ht="16.5" customHeight="1" x14ac:dyDescent="0.25">
      <c r="A17" s="42" t="s">
        <v>153</v>
      </c>
      <c r="B17" s="42" t="s">
        <v>174</v>
      </c>
      <c r="C17" s="29"/>
      <c r="D17" s="20"/>
      <c r="E17" s="20"/>
      <c r="F17" s="43"/>
      <c r="G17" s="29"/>
      <c r="H17" s="21"/>
    </row>
    <row r="18" spans="1:8" ht="15.75" customHeight="1" x14ac:dyDescent="0.25">
      <c r="A18" s="42" t="s">
        <v>184</v>
      </c>
      <c r="B18" s="42" t="s">
        <v>175</v>
      </c>
      <c r="D18" s="20"/>
      <c r="E18" s="20"/>
      <c r="F18" s="43"/>
      <c r="G18" s="60"/>
      <c r="H18" s="61"/>
    </row>
    <row r="19" spans="1:8" ht="16.5" customHeight="1" x14ac:dyDescent="0.25">
      <c r="A19" s="42" t="s">
        <v>185</v>
      </c>
      <c r="B19" s="42" t="s">
        <v>176</v>
      </c>
      <c r="C19" s="29"/>
      <c r="D19" s="20"/>
      <c r="E19" s="20"/>
      <c r="F19" s="43"/>
      <c r="G19" s="29"/>
      <c r="H19" s="21"/>
    </row>
    <row r="20" spans="1:8" ht="26.25" customHeight="1" x14ac:dyDescent="0.25">
      <c r="A20" s="42" t="s">
        <v>155</v>
      </c>
      <c r="B20" s="42" t="s">
        <v>177</v>
      </c>
      <c r="C20" s="29"/>
      <c r="D20" s="20"/>
      <c r="E20" s="20"/>
      <c r="F20" s="43"/>
      <c r="G20" s="60">
        <v>96249118.129999995</v>
      </c>
      <c r="H20" s="60">
        <f>G20</f>
        <v>96249118.129999995</v>
      </c>
    </row>
    <row r="21" spans="1:8" ht="14.25" customHeight="1" x14ac:dyDescent="0.25">
      <c r="A21" s="42" t="s">
        <v>157</v>
      </c>
      <c r="B21" s="42" t="s">
        <v>178</v>
      </c>
      <c r="C21" s="29"/>
      <c r="D21" s="20"/>
      <c r="E21" s="20"/>
      <c r="F21" s="43"/>
      <c r="G21" s="29"/>
      <c r="H21" s="60"/>
    </row>
    <row r="22" spans="1:8" ht="20.25" customHeight="1" x14ac:dyDescent="0.25">
      <c r="A22" s="42" t="s">
        <v>159</v>
      </c>
      <c r="B22" s="42" t="s">
        <v>179</v>
      </c>
      <c r="C22" s="29"/>
      <c r="D22" s="20"/>
      <c r="E22" s="20"/>
      <c r="F22" s="43"/>
      <c r="G22" s="60"/>
      <c r="H22" s="60"/>
    </row>
    <row r="23" spans="1:8" ht="18" customHeight="1" x14ac:dyDescent="0.25">
      <c r="A23" s="42" t="s">
        <v>186</v>
      </c>
      <c r="B23" s="42" t="s">
        <v>180</v>
      </c>
      <c r="C23" s="29"/>
      <c r="D23" s="20"/>
      <c r="E23" s="20"/>
      <c r="F23" s="43"/>
      <c r="G23" s="60">
        <v>291114052.18000001</v>
      </c>
      <c r="H23" s="60">
        <f>G23</f>
        <v>291114052.18000001</v>
      </c>
    </row>
    <row r="24" spans="1:8" ht="15" customHeight="1" x14ac:dyDescent="0.25">
      <c r="A24" s="42" t="s">
        <v>187</v>
      </c>
      <c r="B24" s="42" t="s">
        <v>181</v>
      </c>
      <c r="C24" s="29"/>
      <c r="D24" s="20"/>
      <c r="E24" s="20"/>
      <c r="F24" s="43"/>
      <c r="G24" s="29"/>
      <c r="H24" s="21"/>
    </row>
    <row r="25" spans="1:8" ht="16.5" customHeight="1" x14ac:dyDescent="0.25">
      <c r="A25" s="42" t="s">
        <v>188</v>
      </c>
      <c r="B25" s="42" t="s">
        <v>182</v>
      </c>
      <c r="C25" s="58">
        <v>1972000000</v>
      </c>
      <c r="D25" s="58">
        <v>-3569520</v>
      </c>
      <c r="E25" s="20"/>
      <c r="F25" s="43"/>
      <c r="G25" s="29"/>
      <c r="H25" s="61">
        <f>C25+D25</f>
        <v>1968430480</v>
      </c>
    </row>
    <row r="26" spans="1:8" ht="19.5" customHeight="1" x14ac:dyDescent="0.25">
      <c r="A26" s="40" t="s">
        <v>189</v>
      </c>
      <c r="B26" s="40" t="s">
        <v>264</v>
      </c>
      <c r="C26" s="58">
        <f>C16+C25</f>
        <v>1992267900</v>
      </c>
      <c r="D26" s="58">
        <v>-3569520</v>
      </c>
      <c r="E26" s="62"/>
      <c r="F26" s="41"/>
      <c r="G26" s="58">
        <f>SUM(G16:G25)</f>
        <v>269907162.31</v>
      </c>
      <c r="H26" s="59">
        <f>C26+D26+G26</f>
        <v>2258605542.3099999</v>
      </c>
    </row>
    <row r="27" spans="1:8" ht="13.5" customHeight="1" x14ac:dyDescent="0.25">
      <c r="B27" s="96" t="s">
        <v>161</v>
      </c>
      <c r="C27" s="96"/>
    </row>
    <row r="28" spans="1:8" ht="22.5" customHeight="1" x14ac:dyDescent="0.25">
      <c r="A28" s="92" t="s">
        <v>190</v>
      </c>
      <c r="B28" s="92"/>
      <c r="C28" s="92"/>
      <c r="D28" s="26"/>
      <c r="E28" s="26"/>
      <c r="F28" s="26"/>
      <c r="G28" s="26"/>
      <c r="H28" s="26"/>
    </row>
    <row r="29" spans="1:8" ht="22.5" customHeight="1" x14ac:dyDescent="0.25">
      <c r="A29" s="92" t="s">
        <v>191</v>
      </c>
      <c r="B29" s="92"/>
      <c r="C29" s="92"/>
      <c r="D29" s="26"/>
      <c r="E29" s="26"/>
      <c r="F29" s="26"/>
      <c r="G29" s="26"/>
      <c r="H29" s="26"/>
    </row>
    <row r="31" spans="1:8" x14ac:dyDescent="0.25">
      <c r="A31" s="24"/>
      <c r="B31" s="24"/>
      <c r="C31" s="24"/>
      <c r="D31" s="24"/>
      <c r="E31" s="24"/>
      <c r="F31" s="24"/>
      <c r="G31" s="24"/>
    </row>
    <row r="32" spans="1:8" ht="15" customHeight="1" x14ac:dyDescent="0.25">
      <c r="A32" s="24"/>
      <c r="B32" s="24"/>
      <c r="H32" s="17"/>
    </row>
  </sheetData>
  <mergeCells count="5">
    <mergeCell ref="C2:F2"/>
    <mergeCell ref="A29:C29"/>
    <mergeCell ref="A28:C28"/>
    <mergeCell ref="B27:C27"/>
    <mergeCell ref="G1:H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F14" sqref="F14"/>
    </sheetView>
  </sheetViews>
  <sheetFormatPr defaultRowHeight="15" x14ac:dyDescent="0.25"/>
  <cols>
    <col min="1" max="1" width="5" customWidth="1"/>
    <col min="2" max="2" width="55.140625" customWidth="1"/>
    <col min="3" max="3" width="12.7109375" customWidth="1"/>
    <col min="4" max="4" width="13.5703125" customWidth="1"/>
    <col min="5" max="5" width="36.28515625" customWidth="1"/>
    <col min="6" max="6" width="28.42578125" customWidth="1"/>
    <col min="7" max="9" width="22" customWidth="1"/>
  </cols>
  <sheetData>
    <row r="2" spans="1:6" ht="19.5" customHeight="1" x14ac:dyDescent="0.25">
      <c r="C2" s="98" t="s">
        <v>192</v>
      </c>
      <c r="D2" s="98"/>
    </row>
    <row r="3" spans="1:6" ht="18" customHeight="1" x14ac:dyDescent="0.25">
      <c r="B3" s="95" t="s">
        <v>193</v>
      </c>
      <c r="C3" s="95"/>
      <c r="D3" s="23"/>
    </row>
    <row r="4" spans="1:6" ht="19.5" customHeight="1" x14ac:dyDescent="0.25">
      <c r="B4" s="22" t="s">
        <v>1</v>
      </c>
      <c r="C4" s="93" t="s">
        <v>47</v>
      </c>
      <c r="D4" s="93"/>
    </row>
    <row r="5" spans="1:6" ht="25.5" customHeight="1" x14ac:dyDescent="0.25">
      <c r="C5" s="93" t="s">
        <v>261</v>
      </c>
      <c r="D5" s="93"/>
    </row>
    <row r="6" spans="1:6" ht="19.5" customHeight="1" x14ac:dyDescent="0.25">
      <c r="A6" s="45" t="s">
        <v>53</v>
      </c>
      <c r="B6" s="46" t="s">
        <v>2</v>
      </c>
      <c r="C6" s="46" t="s">
        <v>194</v>
      </c>
      <c r="D6" s="46" t="s">
        <v>195</v>
      </c>
    </row>
    <row r="7" spans="1:6" ht="13.5" customHeight="1" x14ac:dyDescent="0.25">
      <c r="A7" s="47" t="s">
        <v>56</v>
      </c>
      <c r="B7" s="48" t="s">
        <v>196</v>
      </c>
      <c r="C7" s="49"/>
      <c r="D7" s="64">
        <f>D8-D14</f>
        <v>-107233636.48999977</v>
      </c>
      <c r="E7" s="63"/>
    </row>
    <row r="8" spans="1:6" ht="15.75" customHeight="1" x14ac:dyDescent="0.25">
      <c r="A8" s="47" t="s">
        <v>197</v>
      </c>
      <c r="B8" s="48" t="s">
        <v>198</v>
      </c>
      <c r="C8" s="50"/>
      <c r="D8" s="64">
        <f>SUM(D9:D13)</f>
        <v>3438908533.0600004</v>
      </c>
    </row>
    <row r="9" spans="1:6" ht="15" customHeight="1" x14ac:dyDescent="0.25">
      <c r="A9" s="51" t="s">
        <v>199</v>
      </c>
      <c r="B9" s="52" t="s">
        <v>200</v>
      </c>
      <c r="C9" s="53"/>
      <c r="D9" s="65">
        <v>607791633.09000003</v>
      </c>
    </row>
    <row r="10" spans="1:6" ht="15" customHeight="1" x14ac:dyDescent="0.25">
      <c r="A10" s="51" t="s">
        <v>201</v>
      </c>
      <c r="B10" s="52" t="s">
        <v>63</v>
      </c>
      <c r="C10" s="53"/>
      <c r="D10" s="65">
        <v>10773250.050000001</v>
      </c>
    </row>
    <row r="11" spans="1:6" ht="15" customHeight="1" x14ac:dyDescent="0.25">
      <c r="A11" s="51" t="s">
        <v>202</v>
      </c>
      <c r="B11" s="52" t="s">
        <v>203</v>
      </c>
      <c r="C11" s="53"/>
      <c r="D11" s="65">
        <v>11448.58</v>
      </c>
    </row>
    <row r="12" spans="1:6" ht="15" customHeight="1" x14ac:dyDescent="0.25">
      <c r="A12" s="51" t="s">
        <v>204</v>
      </c>
      <c r="B12" s="52" t="s">
        <v>75</v>
      </c>
      <c r="C12" s="53"/>
      <c r="D12" s="65">
        <v>19194556.5</v>
      </c>
    </row>
    <row r="13" spans="1:6" ht="15" customHeight="1" x14ac:dyDescent="0.25">
      <c r="A13" s="51" t="s">
        <v>205</v>
      </c>
      <c r="B13" s="52" t="s">
        <v>206</v>
      </c>
      <c r="C13" s="53"/>
      <c r="D13" s="65">
        <v>2801137644.8400002</v>
      </c>
      <c r="E13" s="87"/>
    </row>
    <row r="14" spans="1:6" ht="15" customHeight="1" x14ac:dyDescent="0.25">
      <c r="A14" s="51" t="s">
        <v>207</v>
      </c>
      <c r="B14" s="52" t="s">
        <v>208</v>
      </c>
      <c r="C14" s="54"/>
      <c r="D14" s="64">
        <f>SUM(D15:D28)</f>
        <v>3546142169.5500002</v>
      </c>
      <c r="F14" s="63"/>
    </row>
    <row r="15" spans="1:6" ht="15" customHeight="1" x14ac:dyDescent="0.25">
      <c r="A15" s="51" t="s">
        <v>209</v>
      </c>
      <c r="B15" s="52" t="s">
        <v>210</v>
      </c>
      <c r="C15" s="53">
        <v>13676800</v>
      </c>
      <c r="D15" s="65">
        <v>87849854.469999999</v>
      </c>
    </row>
    <row r="16" spans="1:6" ht="15" customHeight="1" x14ac:dyDescent="0.25">
      <c r="A16" s="51" t="s">
        <v>211</v>
      </c>
      <c r="B16" s="52" t="s">
        <v>212</v>
      </c>
      <c r="C16" s="53">
        <v>3864000</v>
      </c>
      <c r="D16" s="65">
        <v>25667511.800000001</v>
      </c>
    </row>
    <row r="17" spans="1:6" ht="15" customHeight="1" x14ac:dyDescent="0.25">
      <c r="A17" s="51" t="s">
        <v>213</v>
      </c>
      <c r="B17" s="52" t="s">
        <v>214</v>
      </c>
      <c r="C17" s="53"/>
      <c r="D17" s="65">
        <v>12604495</v>
      </c>
    </row>
    <row r="18" spans="1:6" ht="15" customHeight="1" x14ac:dyDescent="0.25">
      <c r="A18" s="51" t="s">
        <v>215</v>
      </c>
      <c r="B18" s="52" t="s">
        <v>216</v>
      </c>
      <c r="C18" s="53"/>
      <c r="D18" s="65">
        <v>17152343.210000001</v>
      </c>
    </row>
    <row r="19" spans="1:6" ht="15" customHeight="1" x14ac:dyDescent="0.25">
      <c r="A19" s="51" t="s">
        <v>217</v>
      </c>
      <c r="B19" s="52" t="s">
        <v>218</v>
      </c>
      <c r="C19" s="53"/>
      <c r="D19" s="65">
        <v>21249423</v>
      </c>
    </row>
    <row r="20" spans="1:6" ht="15" customHeight="1" x14ac:dyDescent="0.25">
      <c r="A20" s="51" t="s">
        <v>219</v>
      </c>
      <c r="B20" s="52" t="s">
        <v>220</v>
      </c>
      <c r="C20" s="53"/>
      <c r="D20" s="65">
        <v>6603250.6100000003</v>
      </c>
    </row>
    <row r="21" spans="1:6" ht="15" customHeight="1" x14ac:dyDescent="0.25">
      <c r="A21" s="51" t="s">
        <v>221</v>
      </c>
      <c r="B21" s="52" t="s">
        <v>222</v>
      </c>
      <c r="C21" s="53">
        <v>973400</v>
      </c>
      <c r="D21" s="65">
        <v>107708900.41</v>
      </c>
    </row>
    <row r="22" spans="1:6" ht="15" customHeight="1" x14ac:dyDescent="0.25">
      <c r="A22" s="51" t="s">
        <v>223</v>
      </c>
      <c r="B22" s="52" t="s">
        <v>224</v>
      </c>
      <c r="C22" s="53"/>
      <c r="D22" s="65">
        <v>7480200</v>
      </c>
    </row>
    <row r="23" spans="1:6" ht="21.75" customHeight="1" x14ac:dyDescent="0.25">
      <c r="A23" s="51" t="s">
        <v>225</v>
      </c>
      <c r="B23" s="52" t="s">
        <v>226</v>
      </c>
      <c r="C23" s="55"/>
      <c r="D23" s="65">
        <v>1042400</v>
      </c>
    </row>
    <row r="24" spans="1:6" ht="15" customHeight="1" x14ac:dyDescent="0.25">
      <c r="A24" s="51" t="s">
        <v>227</v>
      </c>
      <c r="B24" s="52" t="s">
        <v>228</v>
      </c>
      <c r="C24" s="53"/>
      <c r="D24" s="65">
        <v>21197900</v>
      </c>
    </row>
    <row r="25" spans="1:6" ht="15" customHeight="1" x14ac:dyDescent="0.25">
      <c r="A25" s="51" t="s">
        <v>229</v>
      </c>
      <c r="B25" s="52" t="s">
        <v>230</v>
      </c>
      <c r="C25" s="53"/>
      <c r="D25" s="65">
        <v>3764000</v>
      </c>
    </row>
    <row r="26" spans="1:6" ht="15" customHeight="1" x14ac:dyDescent="0.25">
      <c r="A26" s="51" t="s">
        <v>231</v>
      </c>
      <c r="B26" s="52" t="s">
        <v>232</v>
      </c>
      <c r="C26" s="55"/>
      <c r="D26" s="65">
        <v>336798510.25</v>
      </c>
    </row>
    <row r="27" spans="1:6" ht="15" customHeight="1" x14ac:dyDescent="0.25">
      <c r="A27" s="51" t="s">
        <v>233</v>
      </c>
      <c r="B27" s="52" t="s">
        <v>234</v>
      </c>
      <c r="C27" s="53"/>
      <c r="D27" s="65">
        <v>2757926300</v>
      </c>
      <c r="E27" s="87"/>
      <c r="F27" s="63"/>
    </row>
    <row r="28" spans="1:6" ht="15" customHeight="1" x14ac:dyDescent="0.25">
      <c r="A28" s="51" t="s">
        <v>235</v>
      </c>
      <c r="B28" s="52" t="s">
        <v>236</v>
      </c>
      <c r="C28" s="56">
        <v>1576155</v>
      </c>
      <c r="D28" s="65">
        <v>139097080.80000001</v>
      </c>
    </row>
    <row r="29" spans="1:6" ht="17.25" customHeight="1" x14ac:dyDescent="0.25">
      <c r="A29" s="47" t="s">
        <v>173</v>
      </c>
      <c r="B29" s="48" t="s">
        <v>237</v>
      </c>
      <c r="C29" s="49"/>
      <c r="D29" s="64">
        <f>D31-D32</f>
        <v>112765065</v>
      </c>
      <c r="E29" s="63"/>
      <c r="F29" s="63"/>
    </row>
    <row r="30" spans="1:6" ht="15" customHeight="1" x14ac:dyDescent="0.25">
      <c r="A30" s="51" t="s">
        <v>238</v>
      </c>
      <c r="B30" s="52" t="s">
        <v>239</v>
      </c>
      <c r="C30" s="56">
        <v>20000000</v>
      </c>
      <c r="D30" s="65"/>
    </row>
    <row r="31" spans="1:6" ht="15" customHeight="1" x14ac:dyDescent="0.25">
      <c r="A31" s="51" t="s">
        <v>240</v>
      </c>
      <c r="B31" s="52" t="s">
        <v>241</v>
      </c>
      <c r="C31" s="56"/>
      <c r="D31" s="65">
        <v>125000000</v>
      </c>
    </row>
    <row r="32" spans="1:6" ht="22.5" customHeight="1" x14ac:dyDescent="0.25">
      <c r="A32" s="51" t="s">
        <v>242</v>
      </c>
      <c r="B32" s="52" t="s">
        <v>243</v>
      </c>
      <c r="C32" s="54"/>
      <c r="D32" s="65">
        <v>12234935</v>
      </c>
    </row>
    <row r="33" spans="1:7" ht="15" customHeight="1" x14ac:dyDescent="0.25">
      <c r="A33" s="51" t="s">
        <v>244</v>
      </c>
      <c r="B33" s="52" t="s">
        <v>245</v>
      </c>
      <c r="C33" s="53"/>
      <c r="D33" s="65">
        <v>11004986</v>
      </c>
      <c r="F33" s="63"/>
    </row>
    <row r="34" spans="1:7" ht="15" customHeight="1" x14ac:dyDescent="0.25">
      <c r="A34" s="51" t="s">
        <v>246</v>
      </c>
      <c r="B34" s="52" t="s">
        <v>149</v>
      </c>
      <c r="C34" s="53"/>
      <c r="D34" s="53"/>
    </row>
    <row r="35" spans="1:7" ht="15" customHeight="1" x14ac:dyDescent="0.25">
      <c r="A35" s="51" t="s">
        <v>247</v>
      </c>
      <c r="B35" s="52" t="s">
        <v>95</v>
      </c>
      <c r="C35" s="53"/>
      <c r="D35" s="53">
        <v>1229949</v>
      </c>
    </row>
    <row r="36" spans="1:7" ht="22.5" customHeight="1" x14ac:dyDescent="0.25">
      <c r="A36" s="47" t="s">
        <v>248</v>
      </c>
      <c r="B36" s="48" t="s">
        <v>249</v>
      </c>
      <c r="C36" s="49">
        <v>-90355</v>
      </c>
      <c r="D36" s="64">
        <f>D38-D37</f>
        <v>5531428.5100000007</v>
      </c>
      <c r="E36" s="63"/>
      <c r="F36" s="63"/>
      <c r="G36" s="63"/>
    </row>
    <row r="37" spans="1:7" ht="22.5" customHeight="1" x14ac:dyDescent="0.25">
      <c r="A37" s="47" t="s">
        <v>250</v>
      </c>
      <c r="B37" s="48" t="s">
        <v>251</v>
      </c>
      <c r="C37" s="81" t="s">
        <v>262</v>
      </c>
      <c r="D37" s="64">
        <f>'Санхүү байдал'!B11</f>
        <v>349045</v>
      </c>
      <c r="E37" s="63"/>
    </row>
    <row r="38" spans="1:7" ht="15" customHeight="1" x14ac:dyDescent="0.25">
      <c r="A38" s="47" t="s">
        <v>252</v>
      </c>
      <c r="B38" s="48" t="s">
        <v>253</v>
      </c>
      <c r="C38" s="81" t="s">
        <v>263</v>
      </c>
      <c r="D38" s="64">
        <f>'Санхүү байдал'!C11</f>
        <v>5880473.5100000007</v>
      </c>
    </row>
    <row r="39" spans="1:7" ht="15" customHeight="1" x14ac:dyDescent="0.25">
      <c r="A39" s="92" t="s">
        <v>161</v>
      </c>
      <c r="B39" s="92"/>
      <c r="C39" s="26"/>
      <c r="D39" s="57"/>
    </row>
    <row r="40" spans="1:7" ht="15" customHeight="1" x14ac:dyDescent="0.25">
      <c r="A40" s="92" t="s">
        <v>254</v>
      </c>
      <c r="B40" s="92"/>
      <c r="C40" s="26"/>
      <c r="D40" s="26"/>
    </row>
    <row r="41" spans="1:7" ht="15" customHeight="1" x14ac:dyDescent="0.25">
      <c r="A41" s="92" t="s">
        <v>255</v>
      </c>
      <c r="B41" s="92"/>
      <c r="C41" s="26"/>
      <c r="D41" s="26"/>
    </row>
    <row r="42" spans="1:7" x14ac:dyDescent="0.25">
      <c r="D42" s="44"/>
    </row>
    <row r="43" spans="1:7" x14ac:dyDescent="0.25">
      <c r="A43" s="27"/>
      <c r="B43" s="27"/>
      <c r="C43" s="27"/>
      <c r="D43" s="27"/>
    </row>
    <row r="44" spans="1:7" ht="15" customHeight="1" x14ac:dyDescent="0.25">
      <c r="A44" s="24"/>
      <c r="C44" s="24"/>
      <c r="D44" s="44"/>
    </row>
    <row r="45" spans="1:7" x14ac:dyDescent="0.25">
      <c r="D45" s="44"/>
    </row>
    <row r="46" spans="1:7" x14ac:dyDescent="0.25">
      <c r="D46" s="44"/>
    </row>
    <row r="47" spans="1:7" x14ac:dyDescent="0.25">
      <c r="D47" s="44"/>
    </row>
    <row r="48" spans="1:7" x14ac:dyDescent="0.25">
      <c r="D48" s="44"/>
    </row>
    <row r="49" spans="4:4" x14ac:dyDescent="0.25">
      <c r="D49" s="44"/>
    </row>
    <row r="50" spans="4:4" x14ac:dyDescent="0.25">
      <c r="D50" s="44"/>
    </row>
    <row r="51" spans="4:4" x14ac:dyDescent="0.25">
      <c r="D51" s="44"/>
    </row>
    <row r="52" spans="4:4" x14ac:dyDescent="0.25">
      <c r="D52" s="44"/>
    </row>
    <row r="53" spans="4:4" x14ac:dyDescent="0.25">
      <c r="D53" s="44"/>
    </row>
  </sheetData>
  <mergeCells count="7">
    <mergeCell ref="C2:D2"/>
    <mergeCell ref="B3:C3"/>
    <mergeCell ref="A39:B39"/>
    <mergeCell ref="A40:B40"/>
    <mergeCell ref="A41:B41"/>
    <mergeCell ref="C4:D4"/>
    <mergeCell ref="C5:D5"/>
  </mergeCells>
  <pageMargins left="0.7" right="0.7" top="0.75" bottom="0.75" header="0.3" footer="0.3"/>
  <pageSetup paperSize="9" orientation="portrait" r:id="rId1"/>
  <ignoredErrors>
    <ignoredError sqref="A7:A8 A29:A30 A32 A36:A38 A14 C37:C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Санхүү байдал</vt:lpstr>
      <vt:lpstr>орлого үр дүн</vt:lpstr>
      <vt:lpstr>өмчийн өөрчлөлт</vt:lpstr>
      <vt:lpstr>мөнгөн гүйлгээний тайлан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2020-01-23T02:28:35Z</cp:lastPrinted>
  <dcterms:created xsi:type="dcterms:W3CDTF">2019-08-22T11:47:07Z</dcterms:created>
  <dcterms:modified xsi:type="dcterms:W3CDTF">2020-02-05T09:20:30Z</dcterms:modified>
</cp:coreProperties>
</file>