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РЭЭНЦАВ БҮГД\ЭРЭЭНЦАВ ТАЙЛАН\2019 Эрээнцав\"/>
    </mc:Choice>
  </mc:AlternateContent>
  <bookViews>
    <workbookView xWindow="0" yWindow="120" windowWidth="20490" windowHeight="7635" tabRatio="885"/>
  </bookViews>
  <sheets>
    <sheet name="NUUR" sheetId="104" r:id="rId1"/>
    <sheet name="1" sheetId="103" r:id="rId2"/>
    <sheet name="2" sheetId="102" r:id="rId3"/>
    <sheet name="3" sheetId="106" r:id="rId4"/>
    <sheet name="4" sheetId="105" r:id="rId5"/>
    <sheet name="5" sheetId="101" r:id="rId6"/>
    <sheet name="6" sheetId="122" r:id="rId7"/>
    <sheet name="7" sheetId="121" r:id="rId8"/>
    <sheet name="8" sheetId="130" r:id="rId9"/>
    <sheet name="9" sheetId="129" r:id="rId10"/>
    <sheet name="10" sheetId="128" r:id="rId11"/>
    <sheet name="11" sheetId="127" r:id="rId12"/>
    <sheet name="12" sheetId="126" r:id="rId13"/>
    <sheet name="13" sheetId="125" r:id="rId14"/>
    <sheet name="14" sheetId="124" r:id="rId15"/>
    <sheet name="15" sheetId="123" r:id="rId16"/>
    <sheet name="16" sheetId="120" r:id="rId17"/>
    <sheet name="17" sheetId="132" r:id="rId18"/>
    <sheet name="18" sheetId="131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Print_Titles">'[1]cost centre:Account'!$A$2:$IV$20</definedName>
  </definedNames>
  <calcPr calcId="152511"/>
</workbook>
</file>

<file path=xl/calcChain.xml><?xml version="1.0" encoding="utf-8"?>
<calcChain xmlns="http://schemas.openxmlformats.org/spreadsheetml/2006/main">
  <c r="E28" i="121" l="1"/>
  <c r="C19" i="121"/>
  <c r="E5" i="121"/>
  <c r="C25" i="120" l="1"/>
  <c r="D16" i="120"/>
  <c r="D17" i="120" s="1"/>
  <c r="C29" i="124"/>
  <c r="D5" i="121"/>
  <c r="D58" i="101" l="1"/>
  <c r="D48" i="101"/>
  <c r="D25" i="101"/>
  <c r="D13" i="101"/>
  <c r="C8" i="131" l="1"/>
  <c r="D35" i="126" l="1"/>
  <c r="F25" i="126"/>
  <c r="D25" i="126"/>
  <c r="F17" i="126"/>
  <c r="D17" i="126"/>
  <c r="C12" i="130"/>
  <c r="D33" i="121"/>
  <c r="E20" i="121"/>
  <c r="D23" i="121"/>
  <c r="C23" i="121"/>
  <c r="F35" i="126" l="1"/>
  <c r="D7" i="101" l="1"/>
  <c r="F38" i="130" l="1"/>
  <c r="H38" i="130" l="1"/>
  <c r="D7" i="129" l="1"/>
  <c r="E7" i="129"/>
  <c r="C9" i="106" l="1"/>
  <c r="C24" i="106" s="1"/>
  <c r="E2" i="123"/>
  <c r="C2" i="123"/>
  <c r="E29" i="124"/>
  <c r="G36" i="125"/>
  <c r="D36" i="125"/>
  <c r="F21" i="125"/>
  <c r="F23" i="125" s="1"/>
  <c r="D21" i="125"/>
  <c r="F8" i="125"/>
  <c r="F9" i="125" s="1"/>
  <c r="D8" i="125"/>
  <c r="D9" i="125" s="1"/>
  <c r="D22" i="129"/>
  <c r="E22" i="129"/>
  <c r="F22" i="129"/>
  <c r="G22" i="129"/>
  <c r="H22" i="129"/>
  <c r="I22" i="129"/>
  <c r="E48" i="101"/>
  <c r="G4" i="122" l="1"/>
  <c r="D7" i="102" l="1"/>
  <c r="E5" i="101" l="1"/>
  <c r="D5" i="101"/>
  <c r="I4" i="105"/>
  <c r="D6" i="106"/>
  <c r="C6" i="106"/>
  <c r="D18" i="125" l="1"/>
  <c r="F18" i="125"/>
  <c r="D9" i="106" l="1"/>
  <c r="D24" i="106" s="1"/>
  <c r="D26" i="106" s="1"/>
  <c r="D28" i="106" s="1"/>
  <c r="B61" i="101"/>
  <c r="B26" i="105"/>
  <c r="B27" i="105"/>
  <c r="B37" i="106"/>
  <c r="D48" i="102" l="1"/>
  <c r="D34" i="101" l="1"/>
  <c r="D41" i="101" s="1"/>
  <c r="E34" i="101"/>
  <c r="E57" i="101" l="1"/>
  <c r="F7" i="105"/>
  <c r="I10" i="105"/>
  <c r="I15" i="105" s="1"/>
  <c r="C7" i="105"/>
  <c r="C15" i="105" s="1"/>
  <c r="C26" i="106"/>
  <c r="C28" i="106" s="1"/>
  <c r="C12" i="129" l="1"/>
  <c r="D26" i="131"/>
  <c r="D29" i="131" s="1"/>
  <c r="D39" i="125"/>
  <c r="H9" i="128"/>
  <c r="H31" i="128" s="1"/>
  <c r="J31" i="128" s="1"/>
  <c r="D12" i="129"/>
  <c r="F12" i="129"/>
  <c r="G12" i="129"/>
  <c r="H12" i="129"/>
  <c r="I12" i="129"/>
  <c r="F20" i="126"/>
  <c r="D20" i="126"/>
  <c r="L7" i="131"/>
  <c r="M7" i="131" s="1"/>
  <c r="L6" i="131"/>
  <c r="M6" i="131" s="1"/>
  <c r="E14" i="123"/>
  <c r="E7" i="124"/>
  <c r="E12" i="129"/>
  <c r="C19" i="130"/>
  <c r="D43" i="101"/>
  <c r="D54" i="101" s="1"/>
  <c r="F16" i="120" l="1"/>
  <c r="F17" i="120" s="1"/>
  <c r="D23" i="101"/>
  <c r="D56" i="101" s="1"/>
  <c r="J9" i="128"/>
  <c r="H29" i="128"/>
  <c r="J29" i="128" s="1"/>
  <c r="M26" i="131"/>
  <c r="N26" i="131" s="1"/>
  <c r="A4" i="122" l="1"/>
  <c r="K17" i="131"/>
  <c r="K33" i="131" s="1"/>
  <c r="J17" i="131"/>
  <c r="J33" i="131" s="1"/>
  <c r="I17" i="131"/>
  <c r="I33" i="131" s="1"/>
  <c r="H17" i="131"/>
  <c r="H33" i="131" s="1"/>
  <c r="G17" i="131"/>
  <c r="G33" i="131" s="1"/>
  <c r="F17" i="131"/>
  <c r="F33" i="131" s="1"/>
  <c r="E17" i="131"/>
  <c r="E33" i="131" s="1"/>
  <c r="M16" i="131"/>
  <c r="N16" i="131" s="1"/>
  <c r="M15" i="131"/>
  <c r="M14" i="131"/>
  <c r="N14" i="131" s="1"/>
  <c r="M13" i="131"/>
  <c r="D12" i="131"/>
  <c r="M12" i="131" s="1"/>
  <c r="L11" i="131"/>
  <c r="D11" i="131"/>
  <c r="D10" i="131"/>
  <c r="M10" i="131" s="1"/>
  <c r="M9" i="131"/>
  <c r="N9" i="131" s="1"/>
  <c r="L8" i="131"/>
  <c r="D8" i="131"/>
  <c r="C42" i="120"/>
  <c r="E42" i="120"/>
  <c r="F34" i="120"/>
  <c r="E34" i="120"/>
  <c r="D34" i="120"/>
  <c r="E25" i="120"/>
  <c r="E16" i="120"/>
  <c r="E29" i="123"/>
  <c r="E22" i="123"/>
  <c r="C22" i="123"/>
  <c r="E6" i="123"/>
  <c r="C6" i="123"/>
  <c r="E34" i="124"/>
  <c r="E36" i="124" s="1"/>
  <c r="F37" i="124" s="1"/>
  <c r="C34" i="124"/>
  <c r="C36" i="124" s="1"/>
  <c r="D37" i="124" s="1"/>
  <c r="D7" i="124"/>
  <c r="C7" i="124"/>
  <c r="G37" i="125"/>
  <c r="G39" i="125"/>
  <c r="G38" i="126"/>
  <c r="E38" i="126"/>
  <c r="F38" i="126"/>
  <c r="D38" i="126"/>
  <c r="F29" i="126"/>
  <c r="D23" i="126"/>
  <c r="D29" i="126" s="1"/>
  <c r="I32" i="129"/>
  <c r="F32" i="129"/>
  <c r="C32" i="129"/>
  <c r="J29" i="129"/>
  <c r="J28" i="129"/>
  <c r="J27" i="129"/>
  <c r="I26" i="129"/>
  <c r="H26" i="129"/>
  <c r="G26" i="129"/>
  <c r="F26" i="129"/>
  <c r="E26" i="129"/>
  <c r="E30" i="129" s="1"/>
  <c r="D26" i="129"/>
  <c r="C26" i="129"/>
  <c r="J25" i="129"/>
  <c r="J24" i="129"/>
  <c r="J23" i="129"/>
  <c r="I30" i="129"/>
  <c r="H30" i="129"/>
  <c r="G30" i="129"/>
  <c r="C22" i="129"/>
  <c r="J21" i="129"/>
  <c r="J20" i="129"/>
  <c r="J18" i="129"/>
  <c r="J17" i="129"/>
  <c r="J16" i="129"/>
  <c r="J15" i="129"/>
  <c r="J14" i="129"/>
  <c r="J13" i="129"/>
  <c r="J10" i="129"/>
  <c r="J8" i="129"/>
  <c r="I7" i="129"/>
  <c r="I19" i="129" s="1"/>
  <c r="H7" i="129"/>
  <c r="G7" i="129"/>
  <c r="F7" i="129"/>
  <c r="F19" i="129" s="1"/>
  <c r="H41" i="130"/>
  <c r="F41" i="130"/>
  <c r="F42" i="130" s="1"/>
  <c r="H42" i="130"/>
  <c r="I19" i="130"/>
  <c r="I17" i="130"/>
  <c r="I16" i="130"/>
  <c r="H15" i="130"/>
  <c r="H18" i="130" s="1"/>
  <c r="G15" i="130"/>
  <c r="G18" i="130" s="1"/>
  <c r="F15" i="130"/>
  <c r="F18" i="130" s="1"/>
  <c r="E15" i="130"/>
  <c r="E18" i="130" s="1"/>
  <c r="D15" i="130"/>
  <c r="D18" i="130" s="1"/>
  <c r="I14" i="130"/>
  <c r="I13" i="130"/>
  <c r="C15" i="130"/>
  <c r="E37" i="121"/>
  <c r="D37" i="121"/>
  <c r="D32" i="121"/>
  <c r="E32" i="121"/>
  <c r="E33" i="121" s="1"/>
  <c r="E22" i="121"/>
  <c r="C20" i="121"/>
  <c r="D7" i="121"/>
  <c r="D8" i="121" s="1"/>
  <c r="J7" i="105"/>
  <c r="B4" i="105"/>
  <c r="J21" i="105"/>
  <c r="C20" i="105"/>
  <c r="J20" i="105" s="1"/>
  <c r="J19" i="105"/>
  <c r="I17" i="105"/>
  <c r="H15" i="105"/>
  <c r="H17" i="105" s="1"/>
  <c r="H23" i="105" s="1"/>
  <c r="G15" i="105"/>
  <c r="F15" i="105"/>
  <c r="E15" i="105"/>
  <c r="D15" i="105"/>
  <c r="D17" i="105" s="1"/>
  <c r="J14" i="105"/>
  <c r="J13" i="105"/>
  <c r="J12" i="105"/>
  <c r="J11" i="105"/>
  <c r="J10" i="105"/>
  <c r="J9" i="105"/>
  <c r="J8" i="105"/>
  <c r="J5" i="105"/>
  <c r="A5" i="105"/>
  <c r="N15" i="131" l="1"/>
  <c r="C30" i="129"/>
  <c r="J26" i="129"/>
  <c r="L17" i="131"/>
  <c r="L33" i="131" s="1"/>
  <c r="F16" i="105"/>
  <c r="J16" i="105" s="1"/>
  <c r="J12" i="129"/>
  <c r="E18" i="121"/>
  <c r="E23" i="121" s="1"/>
  <c r="E24" i="121" s="1"/>
  <c r="F30" i="129"/>
  <c r="F33" i="129" s="1"/>
  <c r="I33" i="129"/>
  <c r="M11" i="131"/>
  <c r="N11" i="131" s="1"/>
  <c r="M8" i="131"/>
  <c r="N8" i="131" s="1"/>
  <c r="D17" i="131"/>
  <c r="D33" i="131" s="1"/>
  <c r="C28" i="124"/>
  <c r="D30" i="129"/>
  <c r="C20" i="130"/>
  <c r="I20" i="130" s="1"/>
  <c r="I21" i="130" s="1"/>
  <c r="I15" i="130"/>
  <c r="C18" i="130"/>
  <c r="I18" i="130" s="1"/>
  <c r="I12" i="130"/>
  <c r="C17" i="105"/>
  <c r="J15" i="105"/>
  <c r="E17" i="105"/>
  <c r="E23" i="105" s="1"/>
  <c r="G17" i="105"/>
  <c r="G23" i="105" s="1"/>
  <c r="D23" i="105"/>
  <c r="C24" i="121" l="1"/>
  <c r="F17" i="105"/>
  <c r="F23" i="105" s="1"/>
  <c r="M17" i="131"/>
  <c r="M33" i="131" s="1"/>
  <c r="J22" i="129"/>
  <c r="J30" i="129" s="1"/>
  <c r="C23" i="105"/>
  <c r="J17" i="105" l="1"/>
  <c r="J22" i="105"/>
  <c r="J11" i="129" l="1"/>
  <c r="C7" i="129" l="1"/>
  <c r="C19" i="129" l="1"/>
  <c r="C33" i="129" s="1"/>
  <c r="E3" i="101" l="1"/>
  <c r="D4" i="106"/>
  <c r="C61" i="101"/>
  <c r="C60" i="101"/>
  <c r="E7" i="101"/>
  <c r="E4" i="101"/>
  <c r="C4" i="101"/>
  <c r="A4" i="101"/>
  <c r="A3" i="101"/>
  <c r="D5" i="106"/>
  <c r="A5" i="106"/>
  <c r="A4" i="106"/>
  <c r="C68" i="102"/>
  <c r="C55" i="102"/>
  <c r="C48" i="102"/>
  <c r="C31" i="102"/>
  <c r="C20" i="102"/>
  <c r="E43" i="101" l="1"/>
  <c r="E54" i="101" s="1"/>
  <c r="E25" i="101"/>
  <c r="E41" i="101" s="1"/>
  <c r="C32" i="102"/>
  <c r="C56" i="102"/>
  <c r="C69" i="102" s="1"/>
  <c r="C70" i="102" l="1"/>
  <c r="E13" i="101"/>
  <c r="E23" i="101" s="1"/>
  <c r="D10" i="102" l="1"/>
  <c r="E56" i="101"/>
  <c r="D20" i="102" l="1"/>
  <c r="E4" i="121"/>
  <c r="E58" i="101"/>
  <c r="E59" i="101" s="1"/>
  <c r="E44" i="121"/>
  <c r="D44" i="121"/>
  <c r="N7" i="131" l="1"/>
  <c r="D32" i="129"/>
  <c r="G32" i="129"/>
  <c r="G19" i="129"/>
  <c r="E32" i="129"/>
  <c r="E19" i="129"/>
  <c r="C17" i="131" s="1"/>
  <c r="G33" i="129" l="1"/>
  <c r="N12" i="131"/>
  <c r="E33" i="129"/>
  <c r="D19" i="129"/>
  <c r="D33" i="129" s="1"/>
  <c r="J9" i="129"/>
  <c r="J7" i="129" s="1"/>
  <c r="N10" i="131" l="1"/>
  <c r="J6" i="129"/>
  <c r="J32" i="129" s="1"/>
  <c r="H19" i="129"/>
  <c r="H32" i="129"/>
  <c r="H33" i="129" l="1"/>
  <c r="C33" i="131"/>
  <c r="J19" i="129"/>
  <c r="J33" i="129" s="1"/>
  <c r="N13" i="131"/>
  <c r="N17" i="131" s="1"/>
  <c r="N33" i="131" s="1"/>
  <c r="I18" i="105" l="1"/>
  <c r="D68" i="102"/>
  <c r="J18" i="105" l="1"/>
  <c r="J23" i="105" s="1"/>
  <c r="J24" i="105" s="1"/>
  <c r="I23" i="105"/>
  <c r="D55" i="102"/>
  <c r="D56" i="102" s="1"/>
  <c r="D69" i="102" s="1"/>
  <c r="D31" i="102" l="1"/>
  <c r="J34" i="129"/>
  <c r="E7" i="121"/>
  <c r="E8" i="121" s="1"/>
  <c r="D32" i="102" l="1"/>
  <c r="D70" i="102" s="1"/>
</calcChain>
</file>

<file path=xl/sharedStrings.xml><?xml version="1.0" encoding="utf-8"?>
<sst xmlns="http://schemas.openxmlformats.org/spreadsheetml/2006/main" count="861" uniqueCount="624">
  <si>
    <t>Хойшлогдсон татварын хөрөнгө</t>
  </si>
  <si>
    <t>Дансны өглөг</t>
  </si>
  <si>
    <t>Хуримтлагдсан ашиг</t>
  </si>
  <si>
    <t>Хангамжийн материал</t>
  </si>
  <si>
    <t>Цалингийн өглөг</t>
  </si>
  <si>
    <t>Орлогын татварын зардал</t>
  </si>
  <si>
    <t>Хойшлогдсон татварын өр</t>
  </si>
  <si>
    <t>Дансны авлага</t>
  </si>
  <si>
    <t>Тавилга эд хогшил</t>
  </si>
  <si>
    <t>Тээврийн хэрэгсэл</t>
  </si>
  <si>
    <t xml:space="preserve"> </t>
  </si>
  <si>
    <t>Тайлбар</t>
  </si>
  <si>
    <t>Бусад авлага</t>
  </si>
  <si>
    <t>Зар сурталчилгааны зардал</t>
  </si>
  <si>
    <t xml:space="preserve">           Сангийн сайдын  2012 оны</t>
  </si>
  <si>
    <t xml:space="preserve">                        77 тоот тушаалын</t>
  </si>
  <si>
    <t>Регистрийн дугаар:</t>
  </si>
  <si>
    <t xml:space="preserve">                         3 дугаар хавсралт</t>
  </si>
  <si>
    <t>Хаяг: Дорнод аймаг Чулуунхороот сум, 1-р баг</t>
  </si>
  <si>
    <t>Шуудангийн хаяг: __________________________________________________________</t>
  </si>
  <si>
    <t>Факс: _____________________</t>
  </si>
  <si>
    <t>Өмчийн хэлбэр:               Төрийн ........ хувь                                 Хувийн 100 Хувь.</t>
  </si>
  <si>
    <t xml:space="preserve">"Эрээнцав"ХК-ийн </t>
  </si>
  <si>
    <t>санхүүгийн тайлан</t>
  </si>
  <si>
    <t>Хянаж хүлээн авсан байгууллагын нэр</t>
  </si>
  <si>
    <t>Сар, өдөр</t>
  </si>
  <si>
    <t>Гарын үсэг</t>
  </si>
  <si>
    <t>"Эрээнцав"ХК-ийн</t>
  </si>
  <si>
    <t>1.</t>
  </si>
  <si>
    <t>2.</t>
  </si>
  <si>
    <t>3.</t>
  </si>
  <si>
    <t>4.</t>
  </si>
  <si>
    <t>5.</t>
  </si>
  <si>
    <t>6.</t>
  </si>
  <si>
    <t>___________________</t>
  </si>
  <si>
    <t>/Г.Одгэрэл  /</t>
  </si>
  <si>
    <t>САНХҮҮГИЙН БАЙДЛЫН ТАЙЛАН</t>
  </si>
  <si>
    <t>"Эрээнцав" ХК</t>
  </si>
  <si>
    <t>(Аж ахуйн нэгж байгууллагын  нэр)</t>
  </si>
  <si>
    <t>(төгрөгөөр)</t>
  </si>
  <si>
    <t>Мөрийн дугаар</t>
  </si>
  <si>
    <t>Үзүүлэлт</t>
  </si>
  <si>
    <t>Үлдэгдэл</t>
  </si>
  <si>
    <t>ХӨРӨНГӨ</t>
  </si>
  <si>
    <t xml:space="preserve"> Эргэлтийн хөрөнгө</t>
  </si>
  <si>
    <t>1.1.1.</t>
  </si>
  <si>
    <t>Мөнгө ба түүнтэй адилтгах хөрөнгө</t>
  </si>
  <si>
    <t>1.1.2.</t>
  </si>
  <si>
    <t>1.1.3.</t>
  </si>
  <si>
    <t>Татвар, НДШ-ийн авлага</t>
  </si>
  <si>
    <t>1.1.4.</t>
  </si>
  <si>
    <t>1.1.5.</t>
  </si>
  <si>
    <t>Бусад санхүүгийн хөрөнгө</t>
  </si>
  <si>
    <t>1.1.6.</t>
  </si>
  <si>
    <t>Бараа материал</t>
  </si>
  <si>
    <t>1.1.7</t>
  </si>
  <si>
    <t>Урьдчилж төлсөн зардал/ 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</si>
  <si>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</si>
  <si>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</si>
  <si>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</si>
  <si>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</si>
  <si>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</si>
  <si>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</si>
  <si>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</si>
  <si>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1.2.</t>
  </si>
  <si>
    <t xml:space="preserve"> Эргэлтийн бус хөрөнгө</t>
  </si>
  <si>
    <t>1.2.1.</t>
  </si>
  <si>
    <t>Үндсэн хөрөнгө</t>
  </si>
  <si>
    <t>1.2.2.</t>
  </si>
  <si>
    <t>Биет бус хөрөнгө</t>
  </si>
  <si>
    <t>1.2.3.</t>
  </si>
  <si>
    <t>Биологийн хөрөнгө</t>
  </si>
  <si>
    <t>1.2.4.</t>
  </si>
  <si>
    <t>Урт хугацаат хөрөнгө оруулалт</t>
  </si>
  <si>
    <t>1.2.5.</t>
  </si>
  <si>
    <t>Хайгуул ба үнэлгээний хөрөнгө</t>
  </si>
  <si>
    <t>1.2.6.</t>
  </si>
  <si>
    <t>1.2.7.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</si>
  <si>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</si>
  <si>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</si>
  <si>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</si>
  <si>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</si>
  <si>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</si>
  <si>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</si>
  <si>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</si>
  <si>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ЭЗДИЙН ӨМЧ</t>
  </si>
  <si>
    <t>2.1.</t>
  </si>
  <si>
    <t>Өр төлбөр</t>
  </si>
  <si>
    <t>2.1.1.</t>
  </si>
  <si>
    <t>Богино хугацаат өр төлбөр</t>
  </si>
  <si>
    <t>2.1.1.1.</t>
  </si>
  <si>
    <t>2.1.1.2.</t>
  </si>
  <si>
    <t>2.1.1.3</t>
  </si>
  <si>
    <t>Татварын өр</t>
  </si>
  <si>
    <t>2.1.1.4</t>
  </si>
  <si>
    <t>НДШ-ийн өглөг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</si>
  <si>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</si>
  <si>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</si>
  <si>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</si>
  <si>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</si>
  <si>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</si>
  <si>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</si>
  <si>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</si>
  <si>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</si>
  <si>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</si>
  <si>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 өр төлбөр 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</si>
  <si>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</si>
  <si>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</si>
  <si>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</si>
  <si>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хөрөнгө)-нд хамаарах өр төлбөр</t>
  </si>
  <si>
    <t>2.1.1.12</t>
  </si>
  <si>
    <t>2.1.1.13</t>
  </si>
  <si>
    <t>Богино хугацаат өр төлбөрийн дүн</t>
  </si>
  <si>
    <t>2.1.2.</t>
  </si>
  <si>
    <t>Урт хугацаат өр төлбөр</t>
  </si>
  <si>
    <t>2.1.2.1</t>
  </si>
  <si>
    <t>Урт хугацаат зээл</t>
  </si>
  <si>
    <t>2.1.2.2</t>
  </si>
  <si>
    <t>2.1.2.3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</si>
  <si>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</si>
  <si>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</si>
  <si>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</si>
  <si>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</si>
  <si>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</si>
  <si>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</si>
  <si>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2.3.</t>
  </si>
  <si>
    <t xml:space="preserve">  Эздийн өмч</t>
  </si>
  <si>
    <t>2.3.1.</t>
  </si>
  <si>
    <t xml:space="preserve">Өмч:                     - төрийн </t>
  </si>
  <si>
    <t>2.3.2</t>
  </si>
  <si>
    <t xml:space="preserve">                              - хувийн</t>
  </si>
  <si>
    <t>2.3.3</t>
  </si>
  <si>
    <t xml:space="preserve">                              -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</si>
  <si>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</si>
  <si>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</si>
  <si>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</si>
  <si>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</si>
  <si>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</si>
  <si>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</si>
  <si>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</si>
  <si>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</si>
  <si>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</si>
  <si>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</si>
  <si>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</si>
  <si>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2.3.10</t>
  </si>
  <si>
    <t>2.3.11</t>
  </si>
  <si>
    <t>Эздийн өмчийн дүн</t>
  </si>
  <si>
    <t>ӨР ТӨЛБӨР БА ЭЗДИЙН ӨМЧИЙН ДҮН</t>
  </si>
  <si>
    <t>Захирал                                     ______________ / Г.Одгэрэл  /</t>
  </si>
  <si>
    <t>ОРЛОГЫН ДЭЛГЭРЭНГҮЙ ТАЙЛАН</t>
  </si>
  <si>
    <t>Борлуулалтын орлого(цэвэр)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</si>
  <si>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</si>
  <si>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</si>
  <si>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</si>
  <si>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</si>
  <si>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</si>
  <si>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</si>
  <si>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</si>
  <si>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</si>
  <si>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</si>
  <si>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>Санхүүгийн зардал</t>
  </si>
  <si>
    <t>Бусад зардал</t>
  </si>
  <si>
    <t>Гадаад валют ханшийн зөрүүний олз (гарз)</t>
  </si>
  <si>
    <t>Үндсэн хөрөнгө данснаас хассаны олд (гарз)</t>
  </si>
  <si>
    <t>Биет бус хөрөнгө данснаас хассаны олд (гарз)</t>
  </si>
  <si>
    <t>Хөрөнгө оруулалт борлуулснаас үүссэн олд (гарз)</t>
  </si>
  <si>
    <t>Бусад ашиг (алдагдал)</t>
  </si>
  <si>
    <t>Татвар төлөхийн өмнөх ашиг ( алдагдал )</t>
  </si>
  <si>
    <t>Татварын дараах ашиг ( алдагдал )</t>
  </si>
  <si>
    <t>Зогсоосон үйл ажиллагааны татварын дараах ашиг ( алдагдал )</t>
  </si>
  <si>
    <t>Тайлант үеийн цэвэр ашиг ( алдагдал 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</si>
  <si>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</si>
  <si>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</si>
  <si>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</si>
  <si>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олд (гарз)</t>
  </si>
  <si>
    <t>Орлогын нийт дүн</t>
  </si>
  <si>
    <t>Нэгж хувьцаанд ноогдох суурь ашиг ( алдагдал )</t>
  </si>
  <si>
    <t>Захирал                                     ______________ / Г.Одгэрэл /</t>
  </si>
  <si>
    <t>ӨМЧИЙН ӨӨРЧЛӨЛТИЙН ТАЙЛАН</t>
  </si>
  <si>
    <t>№</t>
  </si>
  <si>
    <t>Өмч</t>
  </si>
  <si>
    <t>Нийт дүн</t>
  </si>
  <si>
    <t>20... оны 01-р сарын  01 -ний үлдэгдэл</t>
  </si>
  <si>
    <t>Нягтлан бодох бүртгэлийн бодлогын өөрчлөлтийн нөлөө, алдааны залруулга</t>
  </si>
  <si>
    <t>Залруулсан үлдэгдэл</t>
  </si>
  <si>
    <t xml:space="preserve">Тайлангийн үеийн цэвэр ашиг /алдагдал/ </t>
  </si>
  <si>
    <t>Өмчид гарсан өөрчлөлт</t>
  </si>
  <si>
    <t>Зарласан ногдол ашиг</t>
  </si>
  <si>
    <t>Дахин үнэлгээний нэмэгдлийн хэрэгжсэн дүн</t>
  </si>
  <si>
    <t>20... оны .. -р сарын .. -ний үлдэгдэл</t>
  </si>
  <si>
    <t>МӨНГӨН ГҮЙЛГЭЭНИЙ ТАЙЛАН</t>
  </si>
  <si>
    <t>ªìíºõ îíû ä¿í</t>
  </si>
  <si>
    <t>Үндсэн үйл ажиллагааны мөнгөн гүйлгээ</t>
  </si>
  <si>
    <t>1.1.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</si>
  <si>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</si>
  <si>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</si>
  <si>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</si>
  <si>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</si>
  <si>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</si>
  <si>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Бусад мөнгөн орлого</t>
  </si>
  <si>
    <t>Мөнгөн зарлагын дүн (-)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</si>
  <si>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</si>
  <si>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</si>
  <si>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</si>
  <si>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</si>
  <si>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</si>
  <si>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</si>
  <si>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</si>
  <si>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</si>
  <si>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</si>
  <si>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</si>
  <si>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</si>
  <si>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</si>
  <si>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</si>
  <si>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</si>
  <si>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</si>
  <si>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 xml:space="preserve">Бусдад олгосон зээл, мөнгөн урьдчилгаа буцаан төлөлт </t>
  </si>
  <si>
    <t>Хүлээн авсан хүүний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</si>
  <si>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</si>
  <si>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</si>
  <si>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</si>
  <si>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</si>
  <si>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</si>
  <si>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</si>
  <si>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</si>
  <si>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</si>
  <si>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Зээл авсан, өрийн үнэт цаас гаргаснаас хүлээн авсан</t>
  </si>
  <si>
    <t>Хувьцаат болон өмчийн бусад үнэт цаас гаргаснаас хүлээн авсан</t>
  </si>
  <si>
    <t>Төрөл бүрийн хандив</t>
  </si>
  <si>
    <t>Зээл өрийн үнэт цаасны төлбөрт төлсөн мөнгө</t>
  </si>
  <si>
    <t>Санхүүгий түрээсийн өглөгт төлсөн</t>
  </si>
  <si>
    <t>Хувьцаат болон худалдаж авахад төлсөн</t>
  </si>
  <si>
    <t>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</si>
  <si>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</si>
  <si>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</si>
  <si>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</si>
  <si>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</si>
  <si>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Захирал                                               ______________ / Г.Одгэрэл /</t>
  </si>
  <si>
    <t>Нэр</t>
  </si>
  <si>
    <t>Эцсийн үлдэгдэл</t>
  </si>
  <si>
    <t>Эхний үлдэгдэл</t>
  </si>
  <si>
    <t>Дүн</t>
  </si>
  <si>
    <t>Дахин үнэлгээний нэмэгдэл</t>
  </si>
  <si>
    <t>20... оны ..-р сарын  ... -ний үлдэгдэл</t>
  </si>
  <si>
    <t>САНХҮҮГИЙН ТАЙЛАНГИЙН</t>
  </si>
  <si>
    <t xml:space="preserve">               ТОДРУУЛГА</t>
  </si>
  <si>
    <t xml:space="preserve">    </t>
  </si>
  <si>
    <t xml:space="preserve">  ( Аж ахуйн нэгжийн нэр )</t>
  </si>
  <si>
    <t>Үндсэн үйл ажиллагааны чиглэл /төрөл/ :</t>
  </si>
  <si>
    <t>(а)</t>
  </si>
  <si>
    <t>_____________________________________________________________________________</t>
  </si>
  <si>
    <t>(б)</t>
  </si>
  <si>
    <t>(в)</t>
  </si>
  <si>
    <t>Туслах үйл ажиллагааны чиглэл /төрөл/ :</t>
  </si>
  <si>
    <t>___________________________________</t>
  </si>
  <si>
    <t>(б) __________________________________</t>
  </si>
  <si>
    <t>Салбар, төлөөлөгчийн газрын нэр, байршил :</t>
  </si>
  <si>
    <r>
      <t>1.</t>
    </r>
    <r>
      <rPr>
        <sz val="7"/>
        <color rgb="FFFFFFFF"/>
        <rFont val="Arial Mon"/>
        <family val="2"/>
      </rPr>
      <t xml:space="preserve">       </t>
    </r>
    <r>
      <rPr>
        <sz val="10"/>
        <color rgb="FFFFFFFF"/>
        <rFont val="Arial Mon"/>
        <family val="2"/>
      </rPr>
      <t>ТАЙЛАН БЭЛТГЭХ ҮНДЭСЛЭЛ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</si>
  <si>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</si>
  <si>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2.</t>
    </r>
    <r>
      <rPr>
        <sz val="7"/>
        <color rgb="FFFFFFFF"/>
        <rFont val="Arial Mon"/>
        <family val="2"/>
      </rPr>
      <t xml:space="preserve">       </t>
    </r>
    <r>
      <rPr>
        <sz val="10"/>
        <color rgb="FFFFFFFF"/>
        <rFont val="Arial Mon"/>
        <family val="2"/>
      </rPr>
      <t>НЯГТЛАН БОДОХ БҮРТГЭЛИЙН БОДЛОГЫН ӨӨРЧЛӨЛТ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</si>
  <si>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</si>
  <si>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3.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imes New Roman"/>
        <family val="1"/>
      </rPr>
      <t>МӨНГӨ, ТҮҮНТЭЙ АДИЛТГАХ ХӨРӨНГӨ</t>
    </r>
  </si>
  <si>
    <t>Мөнгөн хөрөнгийн зүйлс</t>
  </si>
  <si>
    <t xml:space="preserve">         Эцсийн үлдэгдэл</t>
  </si>
  <si>
    <t>Касс дахь мөнгө</t>
  </si>
  <si>
    <t>Банкин дахь мөнгө</t>
  </si>
  <si>
    <t>Мөнгөтэй адилтгах хөрөнгө</t>
  </si>
  <si>
    <t>Тэмдэглэл. (Мөнгө, түүнтэй адилтгах хөрөнгөтэй холбоотой тайлбар, тэмдэглэлийг хийнэ).</t>
  </si>
  <si>
    <r>
      <t>4.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imes New Roman"/>
        <family val="1"/>
      </rPr>
      <t>ДАНСНЫ БОЛОН БУСАД АВЛАГА</t>
    </r>
  </si>
  <si>
    <t>4.1 Дансны авлага</t>
  </si>
  <si>
    <t xml:space="preserve">Дансны авлага </t>
  </si>
  <si>
    <t xml:space="preserve">Найдваргүй авлагын хасагдуулга </t>
  </si>
  <si>
    <t>Дансны авлага (цэвэр дүнгээр)</t>
  </si>
  <si>
    <t>Нэмэгдсэн</t>
  </si>
  <si>
    <t>Хасагдсан (-):</t>
  </si>
  <si>
    <t xml:space="preserve">     -Төлөгдсөн </t>
  </si>
  <si>
    <t xml:space="preserve">    - Найдваргүй болсон </t>
  </si>
  <si>
    <r>
      <t>4.2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Татвар, нийгмийн даатгалын шимтгэл (НДШ) - ийн авлага</t>
    </r>
  </si>
  <si>
    <t>Төрөл</t>
  </si>
  <si>
    <t>ААНОАТ-ын авлага</t>
  </si>
  <si>
    <t>НӨАТ-ын авлага</t>
  </si>
  <si>
    <t>НДШ – ийн авлага</t>
  </si>
  <si>
    <r>
      <t>4.3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Бусад богино хугацаат авлага (төрлөөр нь ангилна)</t>
    </r>
  </si>
  <si>
    <t>Холбоотой талаас авах авлага (эргэлтийн хөрөнгөнд хамаарах дүн)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</si>
  <si>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</si>
  <si>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</si>
  <si>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</si>
  <si>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</si>
  <si>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</si>
  <si>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 xml:space="preserve">Тэмдэглэл. (Дансны авлагыг төлөгдөх хугацаандаа байгаа, хугацаа хэтэрсэн, төлөгдөх найдваргүй гэж ангилна. </t>
  </si>
  <si>
    <t xml:space="preserve">Найдваргүй авлагын хасагдуулга байгуулсан арга, гадаад валютаар илэрхийлэгдсэн авлагын талаар болон </t>
  </si>
  <si>
    <t>бусад тайлбар, тэмдэглэлийг хийнэ).</t>
  </si>
  <si>
    <t xml:space="preserve">     </t>
  </si>
  <si>
    <r>
      <t>5.</t>
    </r>
    <r>
      <rPr>
        <sz val="7"/>
        <color theme="0"/>
        <rFont val="Times New Roman"/>
        <family val="1"/>
      </rPr>
      <t xml:space="preserve">       </t>
    </r>
    <r>
      <rPr>
        <sz val="10"/>
        <color theme="0"/>
        <rFont val="Times New Roman"/>
        <family val="1"/>
      </rPr>
      <t xml:space="preserve">БУСАД САНХҮҮГИЙН ХӨРӨНГӨ </t>
    </r>
  </si>
  <si>
    <t xml:space="preserve">   </t>
  </si>
  <si>
    <r>
      <t>6.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imes New Roman"/>
        <family val="1"/>
      </rPr>
      <t>БАРАА МАТЕРИАЛ</t>
    </r>
  </si>
  <si>
    <t>Бараа материалын төрөл</t>
  </si>
  <si>
    <t>Түүхий эд материал</t>
  </si>
  <si>
    <t>Дуусаагүй үйлдвэрлэл</t>
  </si>
  <si>
    <t>Бэлэн бүтээгдэхүүн</t>
  </si>
  <si>
    <t xml:space="preserve">Бараа </t>
  </si>
  <si>
    <t>Эхний үлдэгдэл (өртгөөр)</t>
  </si>
  <si>
    <t>Нэмэгдсэн дүн</t>
  </si>
  <si>
    <t>Хасагдсан дүн (-)</t>
  </si>
  <si>
    <t>Эцсийн үлдэгдэл (өртгөөр)</t>
  </si>
  <si>
    <t>Үнийн бууралтын гарз (-)</t>
  </si>
  <si>
    <t>Үнийн бууралтын буцаалт</t>
  </si>
  <si>
    <t>Дансны цэвэр дүн*:</t>
  </si>
  <si>
    <t xml:space="preserve">Эхний үлдэгдэл </t>
  </si>
  <si>
    <t xml:space="preserve">Эцсийн үлдэгдэл </t>
  </si>
  <si>
    <t>*Дансны цэвэр дүнгийн эхний, эцсийн үлдэгдлийн нийт дүн нь санхүүгийн байдлын тайлан дахь бараа материалын дансны э</t>
  </si>
  <si>
    <t>хний, эцсийн үлдэгдлийн дүнтэй тэнцүү байна.</t>
  </si>
  <si>
    <t xml:space="preserve">Тэмдэглэл. (Бараа материалын өртгийг тодорхойлоход ашигласан арга, бараа материалын бүртгэлийн систем, </t>
  </si>
  <si>
    <t>өртөг болон цэвэр боломжит үнийн аль багыг сонгох аргын талаар тайлбар, тэмдэглэл хийнэ).</t>
  </si>
  <si>
    <r>
      <t>7.</t>
    </r>
    <r>
      <rPr>
        <sz val="7"/>
        <color theme="0"/>
        <rFont val="Times New Roman"/>
        <family val="1"/>
      </rPr>
      <t xml:space="preserve">       </t>
    </r>
    <r>
      <rPr>
        <sz val="10"/>
        <color theme="0"/>
        <rFont val="Times New Roman"/>
        <family val="1"/>
      </rPr>
      <t xml:space="preserve">БОРЛУУЛАХ ЗОРИЛГООР ЭЗЭМШИЖ БУЙ ЭРГЭЛТИЙН БУС ХӨРӨНГӨ </t>
    </r>
    <r>
      <rPr>
        <b/>
        <sz val="10"/>
        <color theme="0"/>
        <rFont val="Times New Roman"/>
        <family val="1"/>
      </rPr>
      <t xml:space="preserve"> </t>
    </r>
    <r>
      <rPr>
        <sz val="10"/>
        <color theme="0"/>
        <rFont val="Times New Roman"/>
        <family val="1"/>
      </rPr>
      <t>(ЭСВЭЛ БОРЛУУЛАХ БҮЛЭГ ХӨРӨНГӨ) БОЛОН ӨР ТӨЛБӨР</t>
    </r>
  </si>
  <si>
    <t xml:space="preserve">Тэмдэглэл. (Борлуулах зорилгоор эзэмшиж буй эргэлтийн бус хөрөнгө (эсвэл борлуулах бүлэг хөрөнгө) </t>
  </si>
  <si>
    <t xml:space="preserve">болон өр төлбөрийн тодорхойлолт, хэмжилтийн суурь, борлуулалт хийгдсэн аль эсвэл хийгдэхэд хүргэсэн </t>
  </si>
  <si>
    <t>нөхцөл байдал, борлуулах арга, хугацаа,  хүлээн зөвшөөрсөн олз ба гарз болон бусад тайлбар, тэмдэглэлийг хийнэ).</t>
  </si>
  <si>
    <r>
      <t>8.</t>
    </r>
    <r>
      <rPr>
        <sz val="7"/>
        <color theme="0"/>
        <rFont val="Times New Roman"/>
        <family val="1"/>
      </rPr>
      <t xml:space="preserve">       </t>
    </r>
    <r>
      <rPr>
        <sz val="10"/>
        <color theme="0"/>
        <rFont val="Times New Roman"/>
        <family val="1"/>
      </rPr>
      <t>УРЬДЧИЛЖ ТӨЛСӨН ЗАРДАЛ/ТООЦОО</t>
    </r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</si>
  <si>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</si>
  <si>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</si>
  <si>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</si>
  <si>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r>
      <t>9.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imes New Roman"/>
        <family val="1"/>
      </rPr>
      <t xml:space="preserve">ҮНДСЭН ХӨРӨНГӨ </t>
    </r>
  </si>
  <si>
    <t>Газрын сайжруулалт</t>
  </si>
  <si>
    <t>Барилга, байгууламж</t>
  </si>
  <si>
    <t>Машин, тоног төхөөрөмж</t>
  </si>
  <si>
    <t xml:space="preserve">Тавилга эд хогшил </t>
  </si>
  <si>
    <t>Компьютер, бусад хэрэгсэл</t>
  </si>
  <si>
    <t>Бусад</t>
  </si>
  <si>
    <t>үндсэн хөрөнгө</t>
  </si>
  <si>
    <t>ҮНДСЭН ХӨРӨНГӨ /ӨРТӨГ/</t>
  </si>
  <si>
    <t>Өөрөө үйлдвэрлэсэн</t>
  </si>
  <si>
    <t>Худалдаж авсан</t>
  </si>
  <si>
    <t>Үнэ төлбөргүй авсан</t>
  </si>
  <si>
    <t xml:space="preserve">Худалдсан </t>
  </si>
  <si>
    <t xml:space="preserve">Үнэгүй шилжүүлсэн </t>
  </si>
  <si>
    <t xml:space="preserve">Акталсан </t>
  </si>
  <si>
    <t>Үндсэн хөрөнгө дахин ангилсан</t>
  </si>
  <si>
    <t>Үндсэн хөрөнгө, ХОЗҮХХ[1] хооронд дахин ангилсан</t>
  </si>
  <si>
    <t>ХУРИМТЛАГДСАН ЭЛЭГДЭЛ</t>
  </si>
  <si>
    <t xml:space="preserve">   Байгуулсан элэгдэл </t>
  </si>
  <si>
    <t xml:space="preserve">Дахин үнэлгээгээр нэмэгдсэн </t>
  </si>
  <si>
    <t xml:space="preserve">Үнэ цэнийн бууралтын буцаалт </t>
  </si>
  <si>
    <t>Хасагдсан дүн</t>
  </si>
  <si>
    <t xml:space="preserve">   Данснаас хассан хөрөнгийн элэгдэл </t>
  </si>
  <si>
    <t xml:space="preserve">    Дахин үнэлгээгээр  хасагдсан </t>
  </si>
  <si>
    <t xml:space="preserve">Үнэ цэнийн бууралт </t>
  </si>
  <si>
    <t xml:space="preserve">ДАНСНЫ ЦЭВЭР ДҮН </t>
  </si>
  <si>
    <t>Эхний үлдэгдэл    (1.1 - 2.1)</t>
  </si>
  <si>
    <t>Эцсийн үлдэгдэл (1.6 - 2.4)</t>
  </si>
  <si>
    <t xml:space="preserve">Тэмдэглэл. (Үндсэн хөрөнгийн анги бүрийн хувьд ашигласан хэмжилтийн суурь; элэгдэл тооцох арга; ашиглалтын хугацаа;  дахин   үнэлсэн </t>
  </si>
  <si>
    <t xml:space="preserve"> бол дахин үнэлгээ хүчинтэй болсон хугацаа, хараат бус үнэлгээчин үнэлсэн эсэх талаар;  үндсэн хөрөнгийн дахин ангилал, түүний шалтгаан; бусад тайлбар тэмдэглэлийг хийнэ).</t>
  </si>
  <si>
    <t>[1] Хөрөнгө оруулалтын зориулалттай үл хөдлөх хөрөнгө.</t>
  </si>
  <si>
    <r>
      <t>10.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imes New Roman"/>
        <family val="1"/>
      </rPr>
      <t>Биет бус хөрөнгө</t>
    </r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</si>
  <si>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</si>
  <si>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</si>
  <si>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</si>
  <si>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</si>
  <si>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</si>
  <si>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</t>
  </si>
  <si>
    <t>Бусад биет бус хөрөнгө</t>
  </si>
  <si>
    <t>эрх</t>
  </si>
  <si>
    <t>БИЕТ БУС ХӨРӨНГӨ /ӨРТӨГ/</t>
  </si>
  <si>
    <t>ХУРИМТЛАГДСАН ХОРОГДОЛ</t>
  </si>
  <si>
    <t xml:space="preserve">    Байгуулсан хорогдол </t>
  </si>
  <si>
    <t>Үнэ цэнийн бууралтын буцаалт</t>
  </si>
  <si>
    <t>Хасагдсан:</t>
  </si>
  <si>
    <t xml:space="preserve">   Данснаас хассан хөрөнгийн хорогдол </t>
  </si>
  <si>
    <t>Үнэ цэнийн бууралт</t>
  </si>
  <si>
    <t>ДАНСНЫ ЦЭВЭР ДҮН</t>
  </si>
  <si>
    <t>Эцсийн үлдэгдэл (1.4 - 2.4)</t>
  </si>
  <si>
    <t>1.  </t>
  </si>
  <si>
    <t xml:space="preserve">Тэмдэглэл. (Биет бус хөрөнгийн анги бүрийн хувьд ашигласан хэмжилтийн суурь, хорогдол тооцох арга, ашиглалтын хугацаа, дахин үнэлсэн   </t>
  </si>
  <si>
    <t xml:space="preserve">бол дахин үнэлгээ хүчинтэй болсон хугацаа, хараат бус үнэлгээчин үнэлсэн эсэх, бусад биет бус хөрөнгийн бүрэлдэхүүн болон бусад тайлбар </t>
  </si>
  <si>
    <t>тэмдэглэлийг хийнэ).</t>
  </si>
  <si>
    <r>
      <t>11.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imes New Roman"/>
        <family val="1"/>
      </rPr>
      <t>Дуусаагүй барилга</t>
    </r>
  </si>
  <si>
    <t>Дуусаагүй барилгын</t>
  </si>
  <si>
    <t>Эхэлсэн он</t>
  </si>
  <si>
    <t>Дуусгалтын</t>
  </si>
  <si>
    <t>Нийт төсөвт өртөг</t>
  </si>
  <si>
    <t>Ашиглалтанд орох эцсийн хугацаа</t>
  </si>
  <si>
    <t>нэр</t>
  </si>
  <si>
    <t>Хувь</t>
  </si>
  <si>
    <r>
      <t>12.</t>
    </r>
    <r>
      <rPr>
        <sz val="7"/>
        <color theme="0"/>
        <rFont val="Times New Roman"/>
        <family val="1"/>
      </rPr>
      <t xml:space="preserve">       </t>
    </r>
    <r>
      <rPr>
        <sz val="10"/>
        <color theme="0"/>
        <rFont val="Times New Roman"/>
        <family val="1"/>
      </rPr>
      <t>БИОЛОГИЙН ХӨРӨНГӨ</t>
    </r>
  </si>
  <si>
    <t>Биологийн хөрөнгийн төрөл</t>
  </si>
  <si>
    <t>тоо</t>
  </si>
  <si>
    <t>дансны үнэ</t>
  </si>
  <si>
    <t>Тэмдэглэл. (Биологийн хөрөнгийн хэмжилтийн суурь болон бусад тайлбар, тэмдэглэлийг хийнэ).</t>
  </si>
  <si>
    <r>
      <t>13.</t>
    </r>
    <r>
      <rPr>
        <sz val="7"/>
        <color theme="0"/>
        <rFont val="Times New Roman"/>
        <family val="1"/>
      </rPr>
      <t xml:space="preserve">       </t>
    </r>
    <r>
      <rPr>
        <sz val="10"/>
        <color theme="0"/>
        <rFont val="Times New Roman"/>
        <family val="1"/>
      </rPr>
      <t>УРТ ХУГАЦААТ ХӨРӨНГӨ ОРУУЛАЛТ</t>
    </r>
  </si>
  <si>
    <t xml:space="preserve">  №</t>
  </si>
  <si>
    <t>Хөрөнгө оруулалтын төрөл</t>
  </si>
  <si>
    <t>Хөрөнгө оруулалтын хувь</t>
  </si>
  <si>
    <t>Хөрөнгө оруулалтын дүн</t>
  </si>
  <si>
    <t xml:space="preserve">Тэмдэглэл. ( Урт хугацаат хөрөнгө оруулалттай холбоотой бий болсон олз, гарзын дүн, бүртгэсэн </t>
  </si>
  <si>
    <t xml:space="preserve">аргыг тодруулна. Охин компани, хамтын хяналттай аж ахуйн нэгж, хараат компанид оруулсан </t>
  </si>
  <si>
    <t>хөрөнгө оруулалтыг НББОУС 27 Нэгтгэсэн болон тусдаа санхүүгийн тайлан – ийн дагуу тодруулна).</t>
  </si>
  <si>
    <r>
      <t>14.</t>
    </r>
    <r>
      <rPr>
        <sz val="7"/>
        <color theme="0"/>
        <rFont val="Times New Roman"/>
        <family val="1"/>
      </rPr>
      <t xml:space="preserve">       </t>
    </r>
    <r>
      <rPr>
        <sz val="10"/>
        <color theme="0"/>
        <rFont val="Times New Roman"/>
        <family val="1"/>
      </rPr>
      <t>ХӨРӨНГӨ ОРУУЛАЛТЫН ЗОРИУЛАЛТТАЙ ҮЛ ХӨДЛӨХ ХӨРӨНГӨ</t>
    </r>
  </si>
  <si>
    <r>
      <t xml:space="preserve">Тэмдэглэл. (Хөрөнгө оруулалтын зориулалттай үл хөдлөх хөрөнгийн  хувьд ашигласан хэмжилтийн суурь; бодит үнэ цэнийн загвар ашигладаг бол бодит үнэ цэнийг тодорхойлоход ашигласан арга, бодит үнэ цэнийн тохируулгаас үүссэн олз, гарз; хэрэв түрээслэдэг бол түрээсийн орлого, түрээслэсэн хөрөнгөтэй холбоотой гарсан зардлууд. Хэрэв өртгийн загвар ашигладаг бол хөрөнгийн ашиглалтын хугацаа, элэгдэл тооцох арга болон НББОУС 40 </t>
    </r>
    <r>
      <rPr>
        <i/>
        <sz val="10"/>
        <rFont val="Times New Roman"/>
        <family val="1"/>
      </rPr>
      <t>Хөрөнгө оруулалтын зориулалттай үл хөдлөх хөрөнгө</t>
    </r>
    <r>
      <rPr>
        <sz val="10"/>
        <rFont val="Times New Roman"/>
        <family val="1"/>
      </rPr>
      <t xml:space="preserve"> – д заасны дагуу бусад тодруулгыг хийнэ).</t>
    </r>
  </si>
  <si>
    <t xml:space="preserve">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</si>
  <si>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</t>
  </si>
  <si>
    <r>
      <t>15.</t>
    </r>
    <r>
      <rPr>
        <sz val="7"/>
        <color theme="0"/>
        <rFont val="Times New Roman"/>
        <family val="1"/>
      </rPr>
      <t xml:space="preserve">       </t>
    </r>
    <r>
      <rPr>
        <sz val="10"/>
        <color theme="0"/>
        <rFont val="Times New Roman"/>
        <family val="1"/>
      </rPr>
      <t>БУСАД ЭРГЭЛТИЙН БУС ХӨРӨНГӨ</t>
    </r>
  </si>
  <si>
    <t xml:space="preserve">Тэмдэглэл. ( Бусад эргэлтийн бус хөрөнгийн төрөл тус бүрээр тайлбар, </t>
  </si>
  <si>
    <t>тэмдэглэлийг хийнэ. Урт хугацаат авлагыг тодруулна).</t>
  </si>
  <si>
    <r>
      <t>16.</t>
    </r>
    <r>
      <rPr>
        <sz val="7"/>
        <color theme="0"/>
        <rFont val="Times New Roman"/>
        <family val="1"/>
      </rPr>
      <t xml:space="preserve">       </t>
    </r>
    <r>
      <rPr>
        <sz val="10"/>
        <color theme="0"/>
        <rFont val="Times New Roman"/>
        <family val="1"/>
      </rPr>
      <t>ӨР ТӨЛБӨР</t>
    </r>
  </si>
  <si>
    <t>16.1 Дансны өглөг</t>
  </si>
  <si>
    <t>Ангилал</t>
  </si>
  <si>
    <r>
      <t>-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Төлөгдөх хугацаандаа байгаа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</si>
  <si>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Хугацаа хэтэрсэн</t>
    </r>
  </si>
  <si>
    <t xml:space="preserve">16.2  Татварын өр </t>
  </si>
  <si>
    <t>Татварын өрийн төрөл</t>
  </si>
  <si>
    <t>ААНОАТ өр</t>
  </si>
  <si>
    <t>НӨАТ-ын өр</t>
  </si>
  <si>
    <t>ХХОАТ-ын өр</t>
  </si>
  <si>
    <t>ОАТ-ын өр</t>
  </si>
  <si>
    <t>Бусад татварын өр</t>
  </si>
  <si>
    <t>16.3  Богино хугацаат зээл</t>
  </si>
  <si>
    <t>төгрөгөөр</t>
  </si>
  <si>
    <t>валютаар</t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</si>
  <si>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Төлөгдөх хугацаандаа байгаа</t>
    </r>
  </si>
  <si>
    <r>
      <t>1</t>
    </r>
    <r>
      <rPr>
        <sz val="10"/>
        <rFont val="Times New Roman"/>
        <family val="1"/>
      </rPr>
      <t>6.4 Богино хугацаат нөөц (өр төлбөр)</t>
    </r>
  </si>
  <si>
    <t>Нөөцийн төрөл</t>
  </si>
  <si>
    <t>Хасагдсан (ашигласан нөөц) (-)</t>
  </si>
  <si>
    <t xml:space="preserve"> Ашиглаагүй буцаан бичсэн дүн</t>
  </si>
  <si>
    <t>Баталгаат засварын</t>
  </si>
  <si>
    <t>Нөхөн сэргээлтийн</t>
  </si>
  <si>
    <t>Тэмдэглэл. (Урт хугацаат нөөцийн дүнг тодруулна. Нөөцийн төрлөөр тайлбар, тэмдэглэл хийнэ).</t>
  </si>
  <si>
    <t>16.5 Бусад богино хугацаат өр төлбөр</t>
  </si>
  <si>
    <t>Тэмдэглэл. (Гадаад валютаар илэрхийлэгдсэн богино хугацаат өр төлбөрийн дүнг тусад нь тодруулна).</t>
  </si>
  <si>
    <t>16.6 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</si>
  <si>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</si>
  <si>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</si>
  <si>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</si>
  <si>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</si>
  <si>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 (гадаад, дотоодын зах зээлд гаргасан бонд, өрийн бичиг</t>
  </si>
  <si>
    <t>Тэмдэглэл. (Урт хугацаат зээл болон бусад урт хугацаат өр төлбөрийн төрлөөр тайлбар, тэмдэглэл хийнэ).</t>
  </si>
  <si>
    <r>
      <t>17.</t>
    </r>
    <r>
      <rPr>
        <sz val="7"/>
        <color theme="0"/>
        <rFont val="Times New Roman"/>
        <family val="1"/>
      </rPr>
      <t xml:space="preserve">       </t>
    </r>
    <r>
      <rPr>
        <sz val="10"/>
        <color theme="0"/>
        <rFont val="Times New Roman"/>
        <family val="1"/>
      </rPr>
      <t>ЭЗДИЙН ӨМЧ</t>
    </r>
  </si>
  <si>
    <t>17.1 Өмч</t>
  </si>
  <si>
    <t>Эргэлтэнд байгаа бүрэн төлөгдсөн энгийн хувьцаа</t>
  </si>
  <si>
    <t>Давуу эрхтэй хувьцаа</t>
  </si>
  <si>
    <t>Өмчийн дүн (төгрөгөөр)</t>
  </si>
  <si>
    <t xml:space="preserve">Тоо </t>
  </si>
  <si>
    <t>Дүн (төгрөгөөр)</t>
  </si>
  <si>
    <t>Тоо ширхэг</t>
  </si>
  <si>
    <t>ширхэг</t>
  </si>
  <si>
    <t>Хасагдсан (-)</t>
  </si>
  <si>
    <t>17.2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</si>
  <si>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</si>
  <si>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</si>
  <si>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</si>
  <si>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буцаалт[1]</t>
  </si>
  <si>
    <t xml:space="preserve">Дахин үнэлгээний нэмэгдлийн зөрүү </t>
  </si>
  <si>
    <t xml:space="preserve">Дахин үнэлгээний нэмэгдлийн хэрэгжсэн дүн </t>
  </si>
  <si>
    <t>Дахин үнэлсэн хөрөнгийн үнэ цэнийн бууралтын гарз[2]</t>
  </si>
  <si>
    <t>17.3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</si>
  <si>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</si>
  <si>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</si>
  <si>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17.4 Эздийн өмчийн бусад хэсэг</t>
  </si>
  <si>
    <t xml:space="preserve">Тэмдэглэл. (Эздийн өмчийн бусад хэсгийн бүрэлдэхүүн тус бүрээр тодруулж тайлбар, тэмдэглэл хийнэ). </t>
  </si>
  <si>
    <t>18 .БОРЛУУЛАЛТЫН ОРЛОГО БОЛОН БОРЛУУЛАЛТЫН ӨРТӨГ</t>
  </si>
  <si>
    <t>Өмнөх оны дүн</t>
  </si>
  <si>
    <t>Тайлант оны дүн</t>
  </si>
  <si>
    <t>Борлуулалтын орлого:</t>
  </si>
  <si>
    <t xml:space="preserve">Бараа, бүтээгдэхүүн борлуулсны орлого: 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</si>
  <si>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</si>
  <si>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</si>
  <si>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</si>
  <si>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</si>
  <si>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r>
      <t>[1]</t>
    </r>
    <r>
      <rPr>
        <sz val="10"/>
        <rFont val="Times New Roman"/>
        <family val="1"/>
      </rPr>
      <t xml:space="preserve"> </t>
    </r>
    <r>
      <rPr>
        <sz val="8.5"/>
        <rFont val="Times New Roman"/>
        <family val="1"/>
      </rPr>
      <t xml:space="preserve">Дахин үнэлсэн хөрөнгийн өмнөх тайлант хугацаанд ашиг, алдагдлаар хүлээн зөвшөөрсөн үнэ цэнийн </t>
    </r>
  </si>
  <si>
    <t>бууралтын гарзын дүнгээс хэтэрсэн дүн.</t>
  </si>
  <si>
    <r>
      <t>[1]</t>
    </r>
    <r>
      <rPr>
        <sz val="9.5"/>
        <rFont val="Times New Roman"/>
        <family val="1"/>
      </rPr>
      <t xml:space="preserve"> </t>
    </r>
    <r>
      <rPr>
        <sz val="8.5"/>
        <rFont val="Times New Roman"/>
        <family val="1"/>
      </rPr>
      <t xml:space="preserve">Дахин үнэлсэн хөрөнгийн үнэ цэнийн бууралтын гарз нь тухайн хөрөнгийн дахин үнэлгээний </t>
    </r>
  </si>
  <si>
    <t xml:space="preserve">нэмэгдлийн дүнгээс хэтрэхгүй хэмжээ хүртэл байхаар дахин үнэлсэн хөрөнгийн үнэ цэнийн </t>
  </si>
  <si>
    <t xml:space="preserve">бууралтын гарзыг бусад дэлгэрэнгүй орлогод хүлээн зөвшөөрнө. Үлдсэн дүнг ашиг, алдагдлаар </t>
  </si>
  <si>
    <t>хүлээн зөвшөөрнө.</t>
  </si>
  <si>
    <t>Борлуулалтын өртөг:</t>
  </si>
  <si>
    <t>Борлуулсан бараа, бүтээгдэхүүний өртөг</t>
  </si>
  <si>
    <t>Борлуулсан ажил, үйлчилгээний өртөг</t>
  </si>
  <si>
    <t>Нийт борлуулалтын өртөг</t>
  </si>
  <si>
    <r>
      <t>19.</t>
    </r>
    <r>
      <rPr>
        <sz val="7"/>
        <color theme="0"/>
        <rFont val="Times New Roman"/>
        <family val="1"/>
      </rPr>
      <t xml:space="preserve">  </t>
    </r>
    <r>
      <rPr>
        <sz val="10"/>
        <color theme="0"/>
        <rFont val="Times New Roman"/>
        <family val="1"/>
      </rPr>
      <t>БУСАД ОРЛОГО,  ОЛЗ (ГАРЗ), АШИГ (АЛДАГДАЛ)</t>
    </r>
  </si>
  <si>
    <t xml:space="preserve">       19.1 Бусад орлого</t>
  </si>
  <si>
    <t>Орлогын төрөл</t>
  </si>
  <si>
    <t>19.2 Гадаад валютын ханшийн зөрүүний олз, гарз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</si>
  <si>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</si>
  <si>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</si>
  <si>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</si>
  <si>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</si>
  <si>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 xml:space="preserve">19.3 Бусад ашиг (алдагдал) </t>
  </si>
  <si>
    <t xml:space="preserve">Ашиг (алдагдал) </t>
  </si>
  <si>
    <t>Тайлант   оны дүн</t>
  </si>
  <si>
    <t>Хөрөнгийн үнэ цэнийн бууралтын гарз</t>
  </si>
  <si>
    <t>ХОЗҮХХ[1]-ийн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</si>
  <si>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</si>
  <si>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</si>
  <si>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</si>
  <si>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r>
      <t>20</t>
    </r>
    <r>
      <rPr>
        <sz val="7"/>
        <color theme="0"/>
        <rFont val="Times New Roman"/>
        <family val="1"/>
      </rPr>
      <t xml:space="preserve">  </t>
    </r>
    <r>
      <rPr>
        <sz val="10"/>
        <color theme="0"/>
        <rFont val="Times New Roman"/>
        <family val="1"/>
      </rPr>
      <t>ЗАРДАЛ</t>
    </r>
  </si>
  <si>
    <t>20.1 Борлуулалт маркетингийн болон ерөнхий ба удирдлагын зардлууд</t>
  </si>
  <si>
    <t>Зардлын төрөл</t>
  </si>
  <si>
    <t>БорМар</t>
  </si>
  <si>
    <t>ЕрУд</t>
  </si>
  <si>
    <t>Ажиллагчдын цалингийн зардал</t>
  </si>
  <si>
    <t>Аж ахуйн нэгжээс төлсөн НДШ-ийн зардал</t>
  </si>
  <si>
    <t xml:space="preserve">Албан татвар, төлбөр, хураамжийн зардал </t>
  </si>
  <si>
    <t xml:space="preserve">Томилолтын зардал </t>
  </si>
  <si>
    <t xml:space="preserve">Бичиг хэргийн зардал </t>
  </si>
  <si>
    <t xml:space="preserve">Шуудан холбооны зардал </t>
  </si>
  <si>
    <t xml:space="preserve">Мэргэжлийн үйлчилгээний зардал </t>
  </si>
  <si>
    <t xml:space="preserve">Сургалтын  зардал </t>
  </si>
  <si>
    <t xml:space="preserve">Сонин сэтгүүл захиалгын  зардал </t>
  </si>
  <si>
    <t xml:space="preserve">Даатгалын зардал </t>
  </si>
  <si>
    <t xml:space="preserve">Ашиглалтын зардал </t>
  </si>
  <si>
    <t xml:space="preserve">Засварын зардал </t>
  </si>
  <si>
    <t xml:space="preserve">Элэгдэл, хорогдлын зардал </t>
  </si>
  <si>
    <t xml:space="preserve">Түрээсийн зардал </t>
  </si>
  <si>
    <t xml:space="preserve">Харуул хамгааллын зардал </t>
  </si>
  <si>
    <t xml:space="preserve">Цэвэрлэгээ үйлчилгээний зардал </t>
  </si>
  <si>
    <t xml:space="preserve">Тээврийн зардал </t>
  </si>
  <si>
    <t xml:space="preserve">Шатахууны зардал </t>
  </si>
  <si>
    <t>Хүлээн авалтын зардал</t>
  </si>
  <si>
    <t>20.2 Бусад зардал</t>
  </si>
  <si>
    <t>Өмнөх оны        дүн</t>
  </si>
  <si>
    <t>Алданги, торгуулийн зардал</t>
  </si>
  <si>
    <t>Хандивийн зардал</t>
  </si>
  <si>
    <t>Найдваргүй авлагын зардал</t>
  </si>
  <si>
    <t>20.3 Цалингийн зардал</t>
  </si>
  <si>
    <t>Ажиллагчдын дундаж тоо</t>
  </si>
  <si>
    <t>Цалингийн зардлын дүн</t>
  </si>
  <si>
    <t xml:space="preserve">Үйлдвэрлэл, үйлчилгээний </t>
  </si>
  <si>
    <t xml:space="preserve">Борлуулалт маркетингийн </t>
  </si>
  <si>
    <t xml:space="preserve">Ерөнхий ба удирдлагын </t>
  </si>
  <si>
    <r>
      <t>21.</t>
    </r>
    <r>
      <rPr>
        <sz val="7"/>
        <color theme="0"/>
        <rFont val="Times New Roman"/>
        <family val="1"/>
      </rPr>
      <t xml:space="preserve">       </t>
    </r>
    <r>
      <rPr>
        <sz val="10"/>
        <color theme="0"/>
        <rFont val="Times New Roman"/>
        <family val="1"/>
      </rPr>
      <t>ОРЛОГЫН ТАТВАРЫН ЗАРДАЛ</t>
    </r>
  </si>
  <si>
    <t xml:space="preserve">Тайлант үеийн орлогын татварын зардал </t>
  </si>
  <si>
    <t>Хойшлогдсон татварын зардал (орлого)</t>
  </si>
  <si>
    <t>Орлогын татварын зардал (орлого) – ын нийт дүн</t>
  </si>
  <si>
    <t>Тэмдэглэл. (Орлогын татварын зардал (орлого) - ын бүрэлдэхүүн тус бүрээр  тайлбар, тэмдэглэл хийнэ).</t>
  </si>
  <si>
    <t>ЛУУД</t>
  </si>
  <si>
    <r>
      <t xml:space="preserve">22. </t>
    </r>
    <r>
      <rPr>
        <sz val="7"/>
        <color theme="0"/>
        <rFont val="Times New Roman"/>
        <family val="1"/>
      </rPr>
      <t xml:space="preserve"> </t>
    </r>
    <r>
      <rPr>
        <sz val="10"/>
        <color theme="0"/>
        <rFont val="Times New Roman"/>
        <family val="1"/>
      </rPr>
      <t>ХОЛБООТОЙ ТАЛУУДЫН ТОДРУУЛГА</t>
    </r>
  </si>
  <si>
    <t>22.1 Толгой компани, хамгийн дээд хяналт тавигч компани, хувь хүний талаарх мэдээлэл[1]</t>
  </si>
  <si>
    <t>Толгой компани</t>
  </si>
  <si>
    <t>Хамгийн дээд хяналт тавигч толгой компани</t>
  </si>
  <si>
    <t>Хамгийн дээд хяналт тавигч хувь хүн</t>
  </si>
  <si>
    <t>Бүртгэгдсэн (оршин суугаа) улс</t>
  </si>
  <si>
    <t>Эзэмшлийн хувь</t>
  </si>
  <si>
    <t>22.2 Тэргүүлэх удирдлагын бүрэлдэхүүнд олгосон нөхөн олговрын тухай мэдээлэл</t>
  </si>
  <si>
    <t>Тэргүүлэх удирдлага гэдэгт .................................................................................. бүрэлдэхүүнийг хамруулав.</t>
  </si>
  <si>
    <t>Нөхөн олговрын нэр</t>
  </si>
  <si>
    <t>Богино болон урт хугацааны тэтгэмж</t>
  </si>
  <si>
    <t xml:space="preserve">Ажил эрхлэлтийн дараах, ажлаас халагдсаны тэтгэмж </t>
  </si>
  <si>
    <t xml:space="preserve">Хувьцаанд суурилсан төлбөр </t>
  </si>
  <si>
    <t>22.3 Холбоотой талуудтай хийсэн ажил гүйлгээ</t>
  </si>
  <si>
    <t>Холбоотой талын нэр</t>
  </si>
  <si>
    <t>Ажил гүйлгээний утга</t>
  </si>
  <si>
    <r>
      <t>23.</t>
    </r>
    <r>
      <rPr>
        <sz val="7"/>
        <color theme="0"/>
        <rFont val="Times New Roman"/>
        <family val="1"/>
      </rPr>
      <t xml:space="preserve">  </t>
    </r>
    <r>
      <rPr>
        <sz val="10"/>
        <color theme="0"/>
        <rFont val="Times New Roman"/>
        <family val="1"/>
      </rPr>
      <t>БОЛЗОШГҮЙ ХӨРӨНГӨ БА ӨР ТӨЛБӨР</t>
    </r>
  </si>
  <si>
    <t xml:space="preserve">Тэмдэглэл. (Болзошгүй хөрөнгө ба өр төлбөрийн мөн чанар, хэрэв практик боломжтой бол тэдгээрийн </t>
  </si>
  <si>
    <t>санхүүгийн нөлөөний тооцооллыг тодруулна).</t>
  </si>
  <si>
    <r>
      <t xml:space="preserve">24. </t>
    </r>
    <r>
      <rPr>
        <sz val="7"/>
        <color theme="0"/>
        <rFont val="Times New Roman"/>
        <family val="1"/>
      </rPr>
      <t xml:space="preserve"> </t>
    </r>
    <r>
      <rPr>
        <sz val="10"/>
        <color theme="0"/>
        <rFont val="Times New Roman"/>
        <family val="1"/>
      </rPr>
      <t>ТАЙЛАГНАЛЫН ҮЕИЙН ДАРААХ ҮЙЛ ЯВДАЛ</t>
    </r>
  </si>
  <si>
    <t xml:space="preserve">   Тэмдэглэл. (Тайлагналын өдрийн дараах үл залруулагдах үйл явдлын материаллаг ангилал тус бүрийн </t>
  </si>
  <si>
    <t>хувьд  мөн чанар, санхүүгийн нөлөөллийн тооцоолол зэргийг тодруулж бусад тайлбар, тэмдэглэл хийнэ).</t>
  </si>
  <si>
    <r>
      <t>[1]</t>
    </r>
    <r>
      <rPr>
        <sz val="8.5"/>
        <rFont val="Times New Roman"/>
        <family val="1"/>
      </rPr>
      <t xml:space="preserve"> НББОУС 24 </t>
    </r>
    <r>
      <rPr>
        <i/>
        <sz val="8.5"/>
        <rFont val="Times New Roman"/>
        <family val="1"/>
      </rPr>
      <t>Холбоотой талуудын тодруулга</t>
    </r>
    <r>
      <rPr>
        <sz val="8.5"/>
        <rFont val="Times New Roman"/>
        <family val="1"/>
      </rPr>
      <t>-д заасны дагуу тодруулна.</t>
    </r>
  </si>
  <si>
    <r>
      <t>[1]</t>
    </r>
    <r>
      <rPr>
        <sz val="8.5"/>
        <rFont val="Times New Roman"/>
        <family val="1"/>
      </rPr>
      <t xml:space="preserve"> Тэргүүлэх удирдлагад ямар бүрэлдэхүүнийг хамруулснаа тодруулна. Тухайлбал, захирлуудын зөвлөл,  удирдах </t>
    </r>
  </si>
  <si>
    <t>зөвлөлийн гишүүд гэх мэт.</t>
  </si>
  <si>
    <r>
      <t>25.</t>
    </r>
    <r>
      <rPr>
        <sz val="7"/>
        <color theme="0"/>
        <rFont val="Times New Roman"/>
        <family val="1"/>
      </rPr>
      <t xml:space="preserve">  </t>
    </r>
    <r>
      <rPr>
        <sz val="10"/>
        <color theme="0"/>
        <rFont val="Times New Roman"/>
        <family val="1"/>
      </rPr>
      <t>ХӨРӨНГӨ ОРУУЛАЛТ</t>
    </r>
  </si>
  <si>
    <t>Л</t>
  </si>
  <si>
    <t>Тайлант хугацаанд хийгдсэн хөрөнгө оруулалт (төгрөгөөр)</t>
  </si>
  <si>
    <t>Аж ахуйн нэгжийн өөрийн хөрөнгөөр</t>
  </si>
  <si>
    <t>Улсын  төсвийн хөрөнгөөр</t>
  </si>
  <si>
    <t>Орон нутгийн төсвийн хөрөнгөөр</t>
  </si>
  <si>
    <t>Банкны зээл</t>
  </si>
  <si>
    <t>Гадаадын  шууд хөрөнгө оруулалт</t>
  </si>
  <si>
    <t>Гадаадын зээл</t>
  </si>
  <si>
    <t>Гадаадын буцалтгүй тусламж</t>
  </si>
  <si>
    <t>Төсөл, хөтөлбөр, хандив</t>
  </si>
  <si>
    <t>Бусад эх үүсвэр</t>
  </si>
  <si>
    <t>Биет хөрөнгө:</t>
  </si>
  <si>
    <t>1.2.1</t>
  </si>
  <si>
    <t>Үүнээс: Орон сууцны        барилга</t>
  </si>
  <si>
    <t>1.2.2</t>
  </si>
  <si>
    <t xml:space="preserve">               Авто зам</t>
  </si>
  <si>
    <t>Машин тоног, төхөөрөмж</t>
  </si>
  <si>
    <t>Бусад биет хөрөнгө:</t>
  </si>
  <si>
    <t>Үүнээс:        ХОЗҮХХ</t>
  </si>
  <si>
    <t>Биет хөрөнгийн дүн</t>
  </si>
  <si>
    <t>Биет бус хөрөнгө:</t>
  </si>
  <si>
    <t xml:space="preserve">Зохиогчийн эрх  </t>
  </si>
  <si>
    <t>2.2.1</t>
  </si>
  <si>
    <t>Үүнээс:  Программ хангамж</t>
  </si>
  <si>
    <t>2.2.2</t>
  </si>
  <si>
    <t xml:space="preserve">                 Мэдээллийн сан</t>
  </si>
  <si>
    <t>Газар эзэмших эрх</t>
  </si>
  <si>
    <t>2.7.1</t>
  </si>
  <si>
    <t>Үүнээс:  Зураг төсвийн ажил, ТЭЗҮ боловсруулах, туршилт судалгаа</t>
  </si>
  <si>
    <t>Биет бус хөрөнгийн дүн</t>
  </si>
  <si>
    <t>Хайгуул үнэлгээний хөрөнгө</t>
  </si>
  <si>
    <t>Үүнээс:    Биет хөрөнгө</t>
  </si>
  <si>
    <t xml:space="preserve"> Биет бус    хөрөнгө</t>
  </si>
  <si>
    <t>ХОЗҮХХ – Хөрөнгө оруулалтын зориулалттай үл хөдлөх хөрөнгө</t>
  </si>
  <si>
    <t>Газар тариалан</t>
  </si>
  <si>
    <t>Утас: 99118738</t>
  </si>
  <si>
    <t>Ерөнхий нягтлан бодогч          ______________/Д.Солонго/</t>
  </si>
  <si>
    <t>/Д.Солонго/</t>
  </si>
  <si>
    <t>Валютын ханшын зөрүү</t>
  </si>
  <si>
    <t>бодит байдлын тухай мэдэгдэл</t>
  </si>
  <si>
    <t xml:space="preserve">өдрөөр тасалбар болгон гаргасан санхүүгийн тайланд тайлант хугацааны үйл ажиллагааны </t>
  </si>
  <si>
    <t>үр дүн, санхүүгийн байдлыг "Нягтлан бодох бүртгэлийн тухай" хуулийн 17.1 дэх</t>
  </si>
  <si>
    <t>заалтын дагуу үнэн зөв, бүрэн тусгасан болохыг баталж байна. Үүнд</t>
  </si>
  <si>
    <t>нягтлан бодох бүртгэл, санхүүгийн тайланд үнэн зөв тусгасан.</t>
  </si>
  <si>
    <t>Санхүүгийн тайланд тусгагдсан бүх тооцоолол үнэн зөв хийгдсэн.</t>
  </si>
  <si>
    <t>Аж ахуйн нэгжийн үйл ажиллагааны эдийн засаг, санхүүгийн бүхий л үйл явцыг аж бүрэн</t>
  </si>
  <si>
    <t>хамарсан.</t>
  </si>
  <si>
    <t>Бүх ажил гүйлгээ бодитоор гарсан бөгөөд холбогдох анхан шатны баримтыг үндэслэн</t>
  </si>
  <si>
    <t>Тайлант үеийн үр дүнд өмнөх оны ажил гүйлгээнээс шилжин тусгагдаагүй, мөн тайлант</t>
  </si>
  <si>
    <t>оны ажил гүйлгээнээс орхигдсон зүйл байхгүй.</t>
  </si>
  <si>
    <t xml:space="preserve">Бүх хөрөнгө, авлага, өр төлбөр, орлого, зардлыг Санхүүгийн тайлагналын олон улсын </t>
  </si>
  <si>
    <t>стандартын дагуу үнэн зөв тусгасан.</t>
  </si>
  <si>
    <t>Энэ тайланд тусгагдсан бүхий л зүйл манай байгууллагын албан ёсны өмчлөлд байдаг</t>
  </si>
  <si>
    <t>бөгөөд орхигдсон зүйл байхгүй болно.</t>
  </si>
  <si>
    <t>Захирал</t>
  </si>
  <si>
    <t>Ерөнхий нягтлан бодогч</t>
  </si>
  <si>
    <t>2018 оны 12-р сарын 31</t>
  </si>
  <si>
    <t>А</t>
  </si>
  <si>
    <t>2019 оны жилийн эцсийн</t>
  </si>
  <si>
    <t>2019 оны 12 сарын 31 өдөр</t>
  </si>
  <si>
    <t>2019 оны жилийн эцсийн санхүүгийн тайлангийн</t>
  </si>
  <si>
    <t>Захирал    Батсүх овогтой Гарамханд                                                        ерөнхий нягтлан бодогч</t>
  </si>
  <si>
    <t>Дэлгэрмаа овогтой Солонго бид манай аж ахуй нэгжийн  2019 оны 12 сарын 31   -ны</t>
  </si>
  <si>
    <t>2019 оны 12 сар 31 өдөр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</si>
</sst>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#,##0&quot;₮&quot;;\-#,##0&quot;₮&quot;"/>
    <numFmt numFmtId="166" formatCode="_-* #,##0.00_₮_-;\-* #,##0.00_₮_-;_-* &quot;-&quot;??_₮_-;_-@_-"/>
    <numFmt numFmtId="167" formatCode="0.0"/>
    <numFmt numFmtId="168" formatCode="[$-409]d\-mmm\-yy;@"/>
    <numFmt numFmtId="169" formatCode="m/d;@"/>
    <numFmt numFmtId="170" formatCode="yy\.mm\.dd;@"/>
    <numFmt numFmtId="171" formatCode="_-* #,##0.00_-;\-* #,##0.00_-;_-* &quot;-&quot;??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[$€]* #,##0.00_-;\-[$€]* #,##0.00_-;_-[$€]* &quot;-&quot;??_-;_-@_-"/>
    <numFmt numFmtId="175" formatCode="#,##0%"/>
    <numFmt numFmtId="176" formatCode="#,##0.0%"/>
    <numFmt numFmtId="177" formatCode="_(* #,##0_);_(* \(#,##0\);_(* &quot;-&quot;??_);_(@_)"/>
    <numFmt numFmtId="178" formatCode="_(* #,##0.0_);_(* \(#,##0.0\);_(* &quot;-&quot;??_);_(@_)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Mon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name val="Helv"/>
    </font>
    <font>
      <sz val="11"/>
      <name val="돋움"/>
      <family val="3"/>
      <charset val="129"/>
    </font>
    <font>
      <b/>
      <u/>
      <sz val="16"/>
      <name val="Helv"/>
    </font>
    <font>
      <sz val="14"/>
      <name val="Tms Rmn"/>
    </font>
    <font>
      <sz val="10"/>
      <name val="Helv"/>
    </font>
    <font>
      <b/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12"/>
      <name val="Helv"/>
    </font>
    <font>
      <b/>
      <sz val="10"/>
      <name val="Helv"/>
    </font>
    <font>
      <b/>
      <sz val="9"/>
      <name val="Helv"/>
    </font>
    <font>
      <sz val="10"/>
      <color rgb="FF000000"/>
      <name val="Arial"/>
      <family val="2"/>
    </font>
    <font>
      <sz val="10"/>
      <color rgb="FF000000"/>
      <name val="Arial Mon"/>
      <family val="2"/>
    </font>
    <font>
      <sz val="11"/>
      <color theme="1"/>
      <name val="Calibri"/>
      <family val="3"/>
      <charset val="129"/>
      <scheme val="minor"/>
    </font>
    <font>
      <sz val="10"/>
      <name val="System"/>
      <family val="2"/>
    </font>
    <font>
      <b/>
      <sz val="12"/>
      <name val="Arial Mon"/>
      <family val="2"/>
    </font>
    <font>
      <sz val="8"/>
      <name val="Arial Mon"/>
      <family val="2"/>
    </font>
    <font>
      <b/>
      <sz val="10"/>
      <name val="Arial Mon"/>
      <family val="2"/>
    </font>
    <font>
      <sz val="9"/>
      <name val="Arial Mo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45"/>
      <color indexed="9"/>
      <name val="Times New Roman"/>
      <family val="1"/>
    </font>
    <font>
      <b/>
      <sz val="18"/>
      <name val="Times New Roman"/>
      <family val="1"/>
    </font>
    <font>
      <sz val="18"/>
      <name val="Arial Mon"/>
      <family val="2"/>
    </font>
    <font>
      <b/>
      <sz val="2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/>
      <sz val="10"/>
      <name val="Arial Mon"/>
      <family val="2"/>
    </font>
    <font>
      <sz val="10"/>
      <color rgb="FFFFFFFF"/>
      <name val="Arial Mon"/>
      <family val="2"/>
    </font>
    <font>
      <sz val="7"/>
      <color rgb="FFFFFFFF"/>
      <name val="Arial Mon"/>
      <family val="2"/>
    </font>
    <font>
      <sz val="10"/>
      <color rgb="FFFFFFFF"/>
      <name val="Times New Roman"/>
      <family val="1"/>
    </font>
    <font>
      <sz val="7"/>
      <color rgb="FFFFFFFF"/>
      <name val="Times New Roman"/>
      <family val="1"/>
    </font>
    <font>
      <sz val="7"/>
      <name val="Times New Roman"/>
      <family val="1"/>
    </font>
    <font>
      <sz val="10"/>
      <color theme="0"/>
      <name val="Times New Roman"/>
      <family val="1"/>
    </font>
    <font>
      <sz val="7"/>
      <color theme="0"/>
      <name val="Times New Roman"/>
      <family val="1"/>
    </font>
    <font>
      <sz val="8"/>
      <name val="Arial"/>
      <family val="2"/>
    </font>
    <font>
      <b/>
      <sz val="10"/>
      <color theme="0"/>
      <name val="Times New Roman"/>
      <family val="1"/>
    </font>
    <font>
      <b/>
      <sz val="10"/>
      <color rgb="FFFFFFFF"/>
      <name val="Times New Roman"/>
      <family val="1"/>
    </font>
    <font>
      <u/>
      <sz val="10"/>
      <color theme="1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sz val="10"/>
      <color theme="0"/>
      <name val="Arial"/>
      <family val="2"/>
    </font>
    <font>
      <vertAlign val="superscript"/>
      <sz val="10"/>
      <name val="Times New Roman"/>
      <family val="1"/>
    </font>
    <font>
      <sz val="8.5"/>
      <name val="Times New Roman"/>
      <family val="1"/>
    </font>
    <font>
      <vertAlign val="superscript"/>
      <sz val="9.5"/>
      <name val="Times New Roman"/>
      <family val="1"/>
    </font>
    <font>
      <sz val="9.5"/>
      <name val="Times New Roman"/>
      <family val="1"/>
    </font>
    <font>
      <vertAlign val="superscript"/>
      <sz val="8.5"/>
      <name val="Times New Roman"/>
      <family val="1"/>
    </font>
    <font>
      <i/>
      <sz val="8.5"/>
      <name val="Times New Roman"/>
      <family val="1"/>
    </font>
    <font>
      <sz val="8"/>
      <name val="Times New Roman Mo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73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70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22" fontId="12" fillId="0" borderId="0" applyFont="0" applyFill="0" applyBorder="0" applyAlignment="0" applyProtection="0"/>
    <xf numFmtId="14" fontId="13" fillId="0" borderId="0" applyFont="0" applyFill="0" applyBorder="0" applyAlignment="0" applyProtection="0"/>
    <xf numFmtId="1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3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20" fontId="13" fillId="0" borderId="0" applyFont="0" applyFill="0" applyBorder="0" applyAlignment="0" applyProtection="0"/>
    <xf numFmtId="0" fontId="1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6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2" applyNumberFormat="0" applyFill="0" applyBorder="0" applyAlignment="0" applyProtection="0"/>
    <xf numFmtId="0" fontId="18" fillId="0" borderId="2" applyNumberFormat="0" applyFill="0" applyBorder="0" applyAlignment="0" applyProtection="0"/>
    <xf numFmtId="0" fontId="19" fillId="0" borderId="2" applyNumberFormat="0" applyFill="0" applyBorder="0" applyAlignment="0" applyProtection="0"/>
    <xf numFmtId="0" fontId="20" fillId="3" borderId="0">
      <alignment horizontal="left" vertical="top"/>
    </xf>
    <xf numFmtId="0" fontId="21" fillId="3" borderId="0">
      <alignment horizontal="center" vertical="top"/>
    </xf>
    <xf numFmtId="0" fontId="21" fillId="3" borderId="0">
      <alignment horizontal="right" vertical="top"/>
    </xf>
    <xf numFmtId="0" fontId="21" fillId="3" borderId="0">
      <alignment horizontal="left" vertical="top"/>
    </xf>
    <xf numFmtId="0" fontId="21" fillId="3" borderId="0">
      <alignment horizontal="right" vertical="top"/>
    </xf>
    <xf numFmtId="0" fontId="2" fillId="0" borderId="0"/>
    <xf numFmtId="172" fontId="1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3" applyFont="0" applyBorder="0" applyAlignment="0">
      <protection locked="0"/>
    </xf>
    <xf numFmtId="0" fontId="11" fillId="0" borderId="0"/>
    <xf numFmtId="0" fontId="11" fillId="0" borderId="0"/>
    <xf numFmtId="0" fontId="22" fillId="0" borderId="0"/>
    <xf numFmtId="0" fontId="11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4" fillId="0" borderId="0" xfId="470" applyFont="1"/>
    <xf numFmtId="0" fontId="3" fillId="0" borderId="0" xfId="470" applyFont="1"/>
    <xf numFmtId="0" fontId="28" fillId="0" borderId="0" xfId="470" applyFont="1"/>
    <xf numFmtId="0" fontId="29" fillId="0" borderId="1" xfId="470" applyFont="1" applyBorder="1"/>
    <xf numFmtId="0" fontId="4" fillId="4" borderId="0" xfId="470" applyFont="1" applyFill="1"/>
    <xf numFmtId="0" fontId="32" fillId="0" borderId="0" xfId="470" applyFont="1"/>
    <xf numFmtId="0" fontId="31" fillId="0" borderId="0" xfId="470" applyFont="1" applyAlignment="1">
      <alignment horizontal="center"/>
    </xf>
    <xf numFmtId="0" fontId="4" fillId="0" borderId="13" xfId="470" applyFont="1" applyBorder="1"/>
    <xf numFmtId="0" fontId="4" fillId="0" borderId="9" xfId="470" applyFont="1" applyBorder="1"/>
    <xf numFmtId="0" fontId="4" fillId="0" borderId="5" xfId="470" applyFont="1" applyBorder="1"/>
    <xf numFmtId="0" fontId="4" fillId="0" borderId="4" xfId="470" applyFont="1" applyBorder="1"/>
    <xf numFmtId="0" fontId="4" fillId="0" borderId="0" xfId="470" applyFont="1" applyBorder="1"/>
    <xf numFmtId="0" fontId="4" fillId="0" borderId="7" xfId="470" applyFont="1" applyBorder="1"/>
    <xf numFmtId="0" fontId="4" fillId="0" borderId="2" xfId="470" applyFont="1" applyBorder="1"/>
    <xf numFmtId="0" fontId="7" fillId="0" borderId="0" xfId="470" applyFont="1"/>
    <xf numFmtId="43" fontId="4" fillId="0" borderId="0" xfId="1" applyFont="1"/>
    <xf numFmtId="0" fontId="34" fillId="0" borderId="0" xfId="470" applyFont="1" applyAlignment="1">
      <alignment horizontal="center"/>
    </xf>
    <xf numFmtId="0" fontId="35" fillId="0" borderId="0" xfId="470" applyFont="1"/>
    <xf numFmtId="43" fontId="4" fillId="0" borderId="0" xfId="1" applyFont="1" applyAlignment="1">
      <alignment horizontal="right"/>
    </xf>
    <xf numFmtId="0" fontId="34" fillId="0" borderId="1" xfId="470" applyFont="1" applyBorder="1" applyAlignment="1">
      <alignment horizontal="left"/>
    </xf>
    <xf numFmtId="0" fontId="34" fillId="0" borderId="10" xfId="470" applyFont="1" applyBorder="1"/>
    <xf numFmtId="43" fontId="4" fillId="0" borderId="1" xfId="1" applyFont="1" applyBorder="1"/>
    <xf numFmtId="0" fontId="4" fillId="0" borderId="1" xfId="470" applyFont="1" applyBorder="1"/>
    <xf numFmtId="0" fontId="4" fillId="0" borderId="10" xfId="470" applyFont="1" applyBorder="1"/>
    <xf numFmtId="43" fontId="3" fillId="0" borderId="0" xfId="470" applyNumberFormat="1" applyFont="1"/>
    <xf numFmtId="0" fontId="4" fillId="0" borderId="10" xfId="470" applyFont="1" applyBorder="1" applyAlignment="1">
      <alignment wrapText="1"/>
    </xf>
    <xf numFmtId="0" fontId="34" fillId="0" borderId="1" xfId="470" applyFont="1" applyBorder="1"/>
    <xf numFmtId="0" fontId="35" fillId="0" borderId="10" xfId="470" applyFont="1" applyBorder="1" applyAlignment="1">
      <alignment horizontal="center"/>
    </xf>
    <xf numFmtId="43" fontId="34" fillId="0" borderId="15" xfId="1" applyFont="1" applyBorder="1"/>
    <xf numFmtId="43" fontId="4" fillId="0" borderId="14" xfId="1" applyFont="1" applyBorder="1"/>
    <xf numFmtId="0" fontId="35" fillId="0" borderId="10" xfId="470" applyFont="1" applyBorder="1"/>
    <xf numFmtId="43" fontId="34" fillId="0" borderId="16" xfId="1" applyFont="1" applyBorder="1"/>
    <xf numFmtId="0" fontId="26" fillId="0" borderId="0" xfId="470" applyFont="1"/>
    <xf numFmtId="0" fontId="4" fillId="0" borderId="1" xfId="470" applyFont="1" applyBorder="1" applyAlignment="1">
      <alignment horizontal="left"/>
    </xf>
    <xf numFmtId="0" fontId="34" fillId="0" borderId="10" xfId="470" applyFont="1" applyBorder="1" applyAlignment="1">
      <alignment horizontal="left"/>
    </xf>
    <xf numFmtId="0" fontId="4" fillId="0" borderId="1" xfId="470" applyFont="1" applyBorder="1" applyAlignment="1">
      <alignment vertical="center"/>
    </xf>
    <xf numFmtId="43" fontId="34" fillId="0" borderId="14" xfId="1" applyFont="1" applyBorder="1"/>
    <xf numFmtId="43" fontId="34" fillId="0" borderId="1" xfId="1" applyFont="1" applyBorder="1"/>
    <xf numFmtId="43" fontId="4" fillId="0" borderId="11" xfId="1" applyFont="1" applyBorder="1"/>
    <xf numFmtId="43" fontId="4" fillId="0" borderId="0" xfId="1" quotePrefix="1" applyFont="1" applyAlignment="1">
      <alignment horizontal="left"/>
    </xf>
    <xf numFmtId="43" fontId="3" fillId="0" borderId="0" xfId="1" applyFont="1"/>
    <xf numFmtId="0" fontId="36" fillId="0" borderId="0" xfId="470" applyFont="1"/>
    <xf numFmtId="0" fontId="7" fillId="0" borderId="0" xfId="470" applyFont="1" applyAlignment="1">
      <alignment horizontal="left"/>
    </xf>
    <xf numFmtId="0" fontId="34" fillId="0" borderId="0" xfId="470" applyFont="1" applyAlignment="1">
      <alignment horizontal="left" vertical="center" wrapText="1"/>
    </xf>
    <xf numFmtId="43" fontId="34" fillId="0" borderId="0" xfId="1" applyFont="1" applyAlignment="1">
      <alignment horizontal="left" vertical="center" wrapText="1"/>
    </xf>
    <xf numFmtId="0" fontId="34" fillId="0" borderId="0" xfId="470" applyFont="1" applyAlignment="1">
      <alignment horizontal="center" vertical="center" wrapText="1"/>
    </xf>
    <xf numFmtId="43" fontId="34" fillId="0" borderId="0" xfId="1" applyFont="1" applyAlignment="1">
      <alignment horizontal="center" vertical="center" wrapText="1"/>
    </xf>
    <xf numFmtId="43" fontId="37" fillId="0" borderId="0" xfId="1" applyFont="1" applyAlignment="1">
      <alignment horizontal="right"/>
    </xf>
    <xf numFmtId="0" fontId="37" fillId="0" borderId="1" xfId="470" applyFont="1" applyBorder="1" applyAlignment="1">
      <alignment horizontal="center" vertical="center" wrapText="1"/>
    </xf>
    <xf numFmtId="0" fontId="4" fillId="0" borderId="1" xfId="470" applyFont="1" applyBorder="1" applyAlignment="1">
      <alignment horizontal="center" vertical="center" wrapText="1"/>
    </xf>
    <xf numFmtId="0" fontId="5" fillId="0" borderId="1" xfId="470" applyFont="1" applyBorder="1" applyAlignment="1">
      <alignment horizontal="left"/>
    </xf>
    <xf numFmtId="43" fontId="35" fillId="0" borderId="1" xfId="1" applyFont="1" applyBorder="1"/>
    <xf numFmtId="0" fontId="4" fillId="0" borderId="1" xfId="470" applyFont="1" applyBorder="1" applyAlignment="1">
      <alignment horizontal="left" vertical="center" wrapText="1"/>
    </xf>
    <xf numFmtId="0" fontId="34" fillId="0" borderId="1" xfId="470" applyFont="1" applyBorder="1" applyAlignment="1">
      <alignment horizontal="left" wrapText="1"/>
    </xf>
    <xf numFmtId="0" fontId="36" fillId="0" borderId="0" xfId="470" applyFont="1" applyBorder="1" applyAlignment="1">
      <alignment horizontal="left"/>
    </xf>
    <xf numFmtId="43" fontId="4" fillId="0" borderId="0" xfId="1" applyFont="1" applyBorder="1"/>
    <xf numFmtId="0" fontId="27" fillId="0" borderId="0" xfId="470" applyFont="1"/>
    <xf numFmtId="0" fontId="4" fillId="0" borderId="0" xfId="471" applyFont="1"/>
    <xf numFmtId="0" fontId="3" fillId="0" borderId="0" xfId="471" applyFont="1"/>
    <xf numFmtId="0" fontId="4" fillId="0" borderId="1" xfId="471" applyFont="1" applyBorder="1"/>
    <xf numFmtId="0" fontId="4" fillId="0" borderId="1" xfId="471" applyFont="1" applyBorder="1" applyAlignment="1">
      <alignment horizontal="center" vertical="center" wrapText="1"/>
    </xf>
    <xf numFmtId="0" fontId="34" fillId="0" borderId="1" xfId="471" applyFont="1" applyBorder="1" applyAlignment="1">
      <alignment wrapText="1"/>
    </xf>
    <xf numFmtId="177" fontId="34" fillId="0" borderId="1" xfId="1" applyNumberFormat="1" applyFont="1" applyBorder="1"/>
    <xf numFmtId="177" fontId="35" fillId="0" borderId="1" xfId="471" applyNumberFormat="1" applyFont="1" applyBorder="1"/>
    <xf numFmtId="177" fontId="35" fillId="0" borderId="1" xfId="1" applyNumberFormat="1" applyFont="1" applyBorder="1"/>
    <xf numFmtId="43" fontId="35" fillId="0" borderId="1" xfId="1" applyNumberFormat="1" applyFont="1" applyBorder="1"/>
    <xf numFmtId="0" fontId="4" fillId="0" borderId="1" xfId="471" applyFont="1" applyBorder="1" applyAlignment="1">
      <alignment wrapText="1"/>
    </xf>
    <xf numFmtId="0" fontId="34" fillId="0" borderId="1" xfId="471" applyFont="1" applyBorder="1"/>
    <xf numFmtId="0" fontId="7" fillId="0" borderId="0" xfId="471" quotePrefix="1" applyFont="1" applyAlignment="1">
      <alignment horizontal="left"/>
    </xf>
    <xf numFmtId="0" fontId="34" fillId="0" borderId="0" xfId="471" applyFont="1" applyAlignment="1">
      <alignment vertical="center" wrapText="1"/>
    </xf>
    <xf numFmtId="0" fontId="34" fillId="0" borderId="1" xfId="471" applyFont="1" applyBorder="1" applyAlignment="1">
      <alignment horizontal="left"/>
    </xf>
    <xf numFmtId="0" fontId="4" fillId="0" borderId="1" xfId="471" applyFont="1" applyBorder="1" applyAlignment="1">
      <alignment horizontal="left"/>
    </xf>
    <xf numFmtId="4" fontId="4" fillId="0" borderId="1" xfId="471" applyNumberFormat="1" applyFont="1" applyBorder="1"/>
    <xf numFmtId="4" fontId="4" fillId="0" borderId="0" xfId="471" applyNumberFormat="1" applyFont="1"/>
    <xf numFmtId="0" fontId="4" fillId="0" borderId="1" xfId="471" applyFont="1" applyBorder="1" applyAlignment="1"/>
    <xf numFmtId="3" fontId="3" fillId="0" borderId="0" xfId="471" applyNumberFormat="1" applyFont="1"/>
    <xf numFmtId="43" fontId="26" fillId="0" borderId="1" xfId="1" applyFont="1" applyBorder="1"/>
    <xf numFmtId="43" fontId="25" fillId="0" borderId="1" xfId="1" applyFont="1" applyBorder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43" fontId="25" fillId="0" borderId="1" xfId="1" applyFont="1" applyBorder="1" applyAlignment="1">
      <alignment horizontal="right"/>
    </xf>
    <xf numFmtId="0" fontId="24" fillId="0" borderId="0" xfId="471" applyFont="1"/>
    <xf numFmtId="0" fontId="38" fillId="0" borderId="0" xfId="470" applyFont="1"/>
    <xf numFmtId="0" fontId="38" fillId="0" borderId="0" xfId="471" applyFont="1"/>
    <xf numFmtId="43" fontId="3" fillId="0" borderId="0" xfId="1" applyFont="1" applyAlignment="1">
      <alignment horizontal="right"/>
    </xf>
    <xf numFmtId="0" fontId="3" fillId="0" borderId="1" xfId="471" applyFont="1" applyBorder="1"/>
    <xf numFmtId="0" fontId="3" fillId="0" borderId="1" xfId="47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26" fillId="0" borderId="1" xfId="471" applyFont="1" applyBorder="1" applyAlignment="1">
      <alignment vertical="center"/>
    </xf>
    <xf numFmtId="0" fontId="26" fillId="0" borderId="1" xfId="471" applyFont="1" applyBorder="1" applyAlignment="1">
      <alignment wrapText="1"/>
    </xf>
    <xf numFmtId="0" fontId="3" fillId="0" borderId="1" xfId="471" applyFont="1" applyBorder="1" applyAlignment="1">
      <alignment vertical="center"/>
    </xf>
    <xf numFmtId="0" fontId="3" fillId="0" borderId="1" xfId="471" applyFont="1" applyBorder="1" applyAlignment="1">
      <alignment wrapText="1"/>
    </xf>
    <xf numFmtId="43" fontId="3" fillId="0" borderId="1" xfId="1" applyFont="1" applyBorder="1"/>
    <xf numFmtId="0" fontId="26" fillId="0" borderId="1" xfId="471" applyFont="1" applyBorder="1"/>
    <xf numFmtId="0" fontId="3" fillId="0" borderId="0" xfId="470" applyFont="1" applyAlignment="1"/>
    <xf numFmtId="0" fontId="3" fillId="0" borderId="0" xfId="0" applyFont="1"/>
    <xf numFmtId="0" fontId="2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2"/>
    </xf>
    <xf numFmtId="0" fontId="3" fillId="4" borderId="0" xfId="0" applyFont="1" applyFill="1"/>
    <xf numFmtId="0" fontId="26" fillId="0" borderId="0" xfId="0" applyFont="1" applyAlignment="1">
      <alignment horizontal="justify"/>
    </xf>
    <xf numFmtId="0" fontId="41" fillId="2" borderId="28" xfId="0" applyFont="1" applyFill="1" applyBorder="1" applyAlignment="1">
      <alignment vertical="top" wrapText="1"/>
    </xf>
    <xf numFmtId="0" fontId="41" fillId="2" borderId="0" xfId="0" applyFont="1" applyFill="1" applyBorder="1" applyAlignment="1">
      <alignment vertical="top" wrapText="1"/>
    </xf>
    <xf numFmtId="0" fontId="0" fillId="2" borderId="0" xfId="0" applyFill="1"/>
    <xf numFmtId="0" fontId="4" fillId="0" borderId="2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43" fontId="4" fillId="0" borderId="21" xfId="1" applyFont="1" applyBorder="1" applyAlignment="1">
      <alignment vertical="top" wrapText="1"/>
    </xf>
    <xf numFmtId="43" fontId="4" fillId="0" borderId="21" xfId="1" applyFont="1" applyBorder="1" applyAlignment="1">
      <alignment horizontal="right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0" xfId="0" applyFont="1"/>
    <xf numFmtId="0" fontId="34" fillId="0" borderId="33" xfId="0" applyFont="1" applyBorder="1" applyAlignment="1">
      <alignment horizontal="justify" vertical="top" wrapText="1"/>
    </xf>
    <xf numFmtId="0" fontId="34" fillId="0" borderId="34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4" fillId="0" borderId="2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43" fontId="4" fillId="0" borderId="21" xfId="1" applyFont="1" applyBorder="1" applyAlignment="1">
      <alignment horizontal="justify" vertical="top" wrapText="1"/>
    </xf>
    <xf numFmtId="0" fontId="4" fillId="0" borderId="21" xfId="0" applyFont="1" applyBorder="1" applyAlignment="1">
      <alignment vertical="top" wrapText="1"/>
    </xf>
    <xf numFmtId="0" fontId="34" fillId="0" borderId="21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2" fillId="0" borderId="0" xfId="0" applyFont="1"/>
    <xf numFmtId="0" fontId="34" fillId="0" borderId="0" xfId="0" applyFont="1"/>
    <xf numFmtId="178" fontId="0" fillId="0" borderId="0" xfId="1" applyNumberFormat="1" applyFont="1"/>
    <xf numFmtId="178" fontId="4" fillId="0" borderId="27" xfId="1" applyNumberFormat="1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30" xfId="0" applyFont="1" applyBorder="1" applyAlignment="1">
      <alignment vertical="top" wrapText="1"/>
    </xf>
    <xf numFmtId="0" fontId="4" fillId="0" borderId="21" xfId="0" applyFont="1" applyBorder="1" applyAlignment="1">
      <alignment wrapText="1"/>
    </xf>
    <xf numFmtId="178" fontId="34" fillId="0" borderId="21" xfId="1" applyNumberFormat="1" applyFont="1" applyBorder="1" applyAlignment="1">
      <alignment wrapText="1"/>
    </xf>
    <xf numFmtId="0" fontId="34" fillId="0" borderId="21" xfId="0" applyFont="1" applyBorder="1" applyAlignment="1">
      <alignment wrapText="1"/>
    </xf>
    <xf numFmtId="0" fontId="34" fillId="0" borderId="21" xfId="0" applyFont="1" applyBorder="1" applyAlignment="1">
      <alignment vertical="top" wrapText="1"/>
    </xf>
    <xf numFmtId="0" fontId="37" fillId="0" borderId="0" xfId="0" applyFont="1"/>
    <xf numFmtId="0" fontId="46" fillId="0" borderId="0" xfId="0" applyFont="1"/>
    <xf numFmtId="178" fontId="46" fillId="0" borderId="0" xfId="1" applyNumberFormat="1" applyFont="1"/>
    <xf numFmtId="178" fontId="34" fillId="0" borderId="34" xfId="1" applyNumberFormat="1" applyFont="1" applyBorder="1" applyAlignment="1">
      <alignment horizontal="justify" vertical="top" wrapText="1"/>
    </xf>
    <xf numFmtId="0" fontId="34" fillId="0" borderId="0" xfId="0" applyFont="1" applyBorder="1" applyAlignment="1">
      <alignment horizontal="justify" vertical="top" wrapText="1"/>
    </xf>
    <xf numFmtId="178" fontId="34" fillId="0" borderId="0" xfId="1" applyNumberFormat="1" applyFont="1" applyBorder="1" applyAlignment="1">
      <alignment horizontal="justify" vertical="top" wrapText="1"/>
    </xf>
    <xf numFmtId="0" fontId="44" fillId="2" borderId="0" xfId="0" applyFont="1" applyFill="1" applyBorder="1" applyAlignment="1">
      <alignment vertical="top" wrapText="1"/>
    </xf>
    <xf numFmtId="0" fontId="48" fillId="0" borderId="0" xfId="0" applyFont="1"/>
    <xf numFmtId="0" fontId="4" fillId="0" borderId="2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4" fillId="6" borderId="21" xfId="0" applyFont="1" applyFill="1" applyBorder="1" applyAlignment="1">
      <alignment horizontal="center" vertical="top" wrapText="1"/>
    </xf>
    <xf numFmtId="43" fontId="4" fillId="0" borderId="21" xfId="1" applyFont="1" applyBorder="1" applyAlignment="1">
      <alignment horizontal="center" vertical="top" wrapText="1"/>
    </xf>
    <xf numFmtId="43" fontId="4" fillId="0" borderId="21" xfId="1" applyFont="1" applyBorder="1" applyAlignment="1">
      <alignment horizontal="center" wrapText="1"/>
    </xf>
    <xf numFmtId="0" fontId="4" fillId="0" borderId="21" xfId="0" applyFont="1" applyBorder="1" applyAlignment="1">
      <alignment horizontal="left" wrapText="1" indent="3"/>
    </xf>
    <xf numFmtId="0" fontId="4" fillId="0" borderId="21" xfId="0" applyFont="1" applyBorder="1" applyAlignment="1">
      <alignment horizontal="justify" wrapText="1"/>
    </xf>
    <xf numFmtId="0" fontId="49" fillId="0" borderId="21" xfId="472" applyBorder="1" applyAlignment="1" applyProtection="1">
      <alignment horizontal="justify" wrapText="1"/>
    </xf>
    <xf numFmtId="0" fontId="34" fillId="0" borderId="30" xfId="0" applyFont="1" applyBorder="1" applyAlignment="1">
      <alignment wrapText="1"/>
    </xf>
    <xf numFmtId="43" fontId="4" fillId="6" borderId="21" xfId="1" applyFont="1" applyFill="1" applyBorder="1" applyAlignment="1">
      <alignment horizontal="center" vertical="top" wrapText="1"/>
    </xf>
    <xf numFmtId="43" fontId="4" fillId="6" borderId="21" xfId="1" applyFont="1" applyFill="1" applyBorder="1" applyAlignment="1">
      <alignment horizontal="center" wrapText="1"/>
    </xf>
    <xf numFmtId="0" fontId="4" fillId="0" borderId="21" xfId="0" applyFont="1" applyBorder="1" applyAlignment="1">
      <alignment horizontal="left" wrapText="1" indent="1"/>
    </xf>
    <xf numFmtId="0" fontId="34" fillId="0" borderId="30" xfId="0" applyFont="1" applyBorder="1" applyAlignment="1">
      <alignment vertical="top" wrapText="1"/>
    </xf>
    <xf numFmtId="0" fontId="34" fillId="0" borderId="21" xfId="0" applyFont="1" applyBorder="1" applyAlignment="1">
      <alignment horizontal="left" wrapText="1" indent="1"/>
    </xf>
    <xf numFmtId="0" fontId="37" fillId="0" borderId="0" xfId="0" applyFont="1" applyAlignment="1"/>
    <xf numFmtId="0" fontId="4" fillId="0" borderId="0" xfId="0" applyFont="1" applyAlignment="1"/>
    <xf numFmtId="0" fontId="4" fillId="0" borderId="33" xfId="0" applyFont="1" applyBorder="1" applyAlignment="1">
      <alignment horizontal="justify" vertical="top" wrapText="1"/>
    </xf>
    <xf numFmtId="0" fontId="49" fillId="0" borderId="0" xfId="472" applyAlignment="1" applyProtection="1"/>
    <xf numFmtId="0" fontId="4" fillId="6" borderId="21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wrapText="1"/>
    </xf>
    <xf numFmtId="0" fontId="4" fillId="6" borderId="21" xfId="0" applyFont="1" applyFill="1" applyBorder="1" applyAlignment="1">
      <alignment vertical="top" wrapText="1"/>
    </xf>
    <xf numFmtId="0" fontId="48" fillId="0" borderId="0" xfId="0" applyFont="1" applyAlignment="1">
      <alignment horizontal="left" indent="1"/>
    </xf>
    <xf numFmtId="0" fontId="37" fillId="0" borderId="0" xfId="0" applyFont="1" applyBorder="1" applyAlignment="1">
      <alignment horizontal="left" indent="5"/>
    </xf>
    <xf numFmtId="0" fontId="46" fillId="0" borderId="0" xfId="0" applyFont="1" applyBorder="1"/>
    <xf numFmtId="0" fontId="50" fillId="0" borderId="33" xfId="0" applyFont="1" applyBorder="1" applyAlignment="1">
      <alignment horizontal="justify" vertical="top" wrapText="1"/>
    </xf>
    <xf numFmtId="0" fontId="50" fillId="0" borderId="34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1" fillId="0" borderId="0" xfId="0" applyFont="1"/>
    <xf numFmtId="0" fontId="48" fillId="0" borderId="21" xfId="0" applyFont="1" applyBorder="1" applyAlignment="1">
      <alignment vertical="top" wrapText="1"/>
    </xf>
    <xf numFmtId="0" fontId="36" fillId="0" borderId="0" xfId="0" applyFont="1"/>
    <xf numFmtId="0" fontId="51" fillId="0" borderId="0" xfId="0" applyFont="1"/>
    <xf numFmtId="0" fontId="4" fillId="0" borderId="32" xfId="0" applyFont="1" applyBorder="1" applyAlignment="1">
      <alignment horizontal="center" vertical="top" wrapText="1"/>
    </xf>
    <xf numFmtId="177" fontId="4" fillId="0" borderId="21" xfId="1" applyNumberFormat="1" applyFont="1" applyBorder="1" applyAlignment="1">
      <alignment horizontal="justify" vertical="top" wrapText="1"/>
    </xf>
    <xf numFmtId="177" fontId="4" fillId="0" borderId="21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justify" vertical="top" wrapText="1"/>
    </xf>
    <xf numFmtId="0" fontId="49" fillId="0" borderId="21" xfId="472" applyBorder="1" applyAlignment="1" applyProtection="1">
      <alignment vertical="top" wrapText="1"/>
    </xf>
    <xf numFmtId="0" fontId="4" fillId="0" borderId="30" xfId="0" applyFont="1" applyBorder="1" applyAlignment="1">
      <alignment horizontal="center" wrapText="1"/>
    </xf>
    <xf numFmtId="0" fontId="44" fillId="2" borderId="28" xfId="0" applyFont="1" applyFill="1" applyBorder="1" applyAlignment="1">
      <alignment horizontal="center" vertical="top" wrapText="1"/>
    </xf>
    <xf numFmtId="0" fontId="44" fillId="2" borderId="0" xfId="0" applyFont="1" applyFill="1" applyBorder="1" applyAlignment="1">
      <alignment horizontal="center" vertical="top" wrapText="1"/>
    </xf>
    <xf numFmtId="0" fontId="53" fillId="2" borderId="0" xfId="0" applyFont="1" applyFill="1"/>
    <xf numFmtId="0" fontId="4" fillId="0" borderId="27" xfId="0" applyFont="1" applyBorder="1" applyAlignment="1">
      <alignment horizontal="justify" vertical="top" wrapText="1"/>
    </xf>
    <xf numFmtId="0" fontId="36" fillId="0" borderId="20" xfId="0" applyFont="1" applyBorder="1" applyAlignment="1">
      <alignment vertical="top" wrapText="1"/>
    </xf>
    <xf numFmtId="0" fontId="34" fillId="0" borderId="30" xfId="0" applyFont="1" applyBorder="1" applyAlignment="1">
      <alignment horizontal="justify" vertical="top" wrapText="1"/>
    </xf>
    <xf numFmtId="0" fontId="34" fillId="0" borderId="21" xfId="0" applyFont="1" applyBorder="1" applyAlignment="1">
      <alignment horizontal="justify" vertical="top" wrapText="1"/>
    </xf>
    <xf numFmtId="0" fontId="54" fillId="0" borderId="0" xfId="0" applyFont="1"/>
    <xf numFmtId="0" fontId="56" fillId="0" borderId="0" xfId="0" applyFont="1"/>
    <xf numFmtId="0" fontId="34" fillId="0" borderId="27" xfId="0" applyFont="1" applyBorder="1" applyAlignment="1">
      <alignment horizontal="justify" vertical="top" wrapText="1"/>
    </xf>
    <xf numFmtId="0" fontId="34" fillId="0" borderId="20" xfId="0" applyFont="1" applyBorder="1" applyAlignment="1">
      <alignment vertical="top" wrapText="1"/>
    </xf>
    <xf numFmtId="0" fontId="4" fillId="0" borderId="0" xfId="0" applyFont="1" applyAlignment="1">
      <alignment horizontal="left" indent="2"/>
    </xf>
    <xf numFmtId="0" fontId="4" fillId="0" borderId="27" xfId="0" applyFont="1" applyBorder="1" applyAlignment="1">
      <alignment wrapText="1"/>
    </xf>
    <xf numFmtId="43" fontId="4" fillId="0" borderId="20" xfId="1" applyFont="1" applyBorder="1" applyAlignment="1">
      <alignment horizontal="center" vertical="top" wrapText="1"/>
    </xf>
    <xf numFmtId="177" fontId="4" fillId="0" borderId="21" xfId="1" applyNumberFormat="1" applyFont="1" applyBorder="1" applyAlignment="1">
      <alignment vertical="top" wrapText="1"/>
    </xf>
    <xf numFmtId="0" fontId="53" fillId="0" borderId="0" xfId="0" applyFont="1"/>
    <xf numFmtId="0" fontId="4" fillId="0" borderId="27" xfId="0" applyFont="1" applyBorder="1" applyAlignment="1">
      <alignment vertical="top" wrapText="1"/>
    </xf>
    <xf numFmtId="0" fontId="48" fillId="0" borderId="0" xfId="0" applyFont="1" applyAlignment="1">
      <alignment horizontal="left" indent="6"/>
    </xf>
    <xf numFmtId="0" fontId="49" fillId="0" borderId="0" xfId="472" applyAlignment="1" applyProtection="1">
      <alignment horizontal="center"/>
    </xf>
    <xf numFmtId="0" fontId="58" fillId="0" borderId="0" xfId="0" applyFont="1"/>
    <xf numFmtId="0" fontId="60" fillId="0" borderId="0" xfId="0" applyFont="1"/>
    <xf numFmtId="0" fontId="37" fillId="0" borderId="40" xfId="0" applyFont="1" applyBorder="1" applyAlignment="1">
      <alignment horizontal="center" wrapText="1"/>
    </xf>
    <xf numFmtId="0" fontId="37" fillId="0" borderId="40" xfId="0" applyFont="1" applyBorder="1" applyAlignment="1">
      <alignment horizontal="center" vertical="top" wrapText="1"/>
    </xf>
    <xf numFmtId="0" fontId="50" fillId="0" borderId="39" xfId="0" applyFont="1" applyBorder="1" applyAlignment="1">
      <alignment wrapText="1"/>
    </xf>
    <xf numFmtId="0" fontId="50" fillId="0" borderId="40" xfId="0" applyFont="1" applyBorder="1" applyAlignment="1">
      <alignment wrapText="1"/>
    </xf>
    <xf numFmtId="43" fontId="37" fillId="0" borderId="40" xfId="1" applyFont="1" applyBorder="1" applyAlignment="1">
      <alignment wrapText="1"/>
    </xf>
    <xf numFmtId="43" fontId="37" fillId="0" borderId="40" xfId="1" applyFont="1" applyBorder="1" applyAlignment="1">
      <alignment vertical="top" wrapText="1"/>
    </xf>
    <xf numFmtId="43" fontId="37" fillId="0" borderId="40" xfId="1" applyFont="1" applyBorder="1" applyAlignment="1">
      <alignment textRotation="90" wrapText="1"/>
    </xf>
    <xf numFmtId="0" fontId="37" fillId="0" borderId="39" xfId="0" applyFont="1" applyBorder="1" applyAlignment="1">
      <alignment wrapText="1"/>
    </xf>
    <xf numFmtId="0" fontId="37" fillId="0" borderId="40" xfId="0" applyFont="1" applyBorder="1" applyAlignment="1">
      <alignment wrapText="1"/>
    </xf>
    <xf numFmtId="0" fontId="37" fillId="0" borderId="40" xfId="0" applyFont="1" applyBorder="1" applyAlignment="1">
      <alignment horizontal="left" wrapText="1" indent="3"/>
    </xf>
    <xf numFmtId="0" fontId="37" fillId="0" borderId="40" xfId="0" applyFont="1" applyBorder="1" applyAlignment="1">
      <alignment vertical="top" wrapText="1"/>
    </xf>
    <xf numFmtId="0" fontId="37" fillId="0" borderId="40" xfId="0" applyFont="1" applyBorder="1" applyAlignment="1">
      <alignment textRotation="90" wrapText="1"/>
    </xf>
    <xf numFmtId="43" fontId="46" fillId="0" borderId="0" xfId="0" applyNumberFormat="1" applyFont="1"/>
    <xf numFmtId="43" fontId="4" fillId="0" borderId="21" xfId="1" applyFont="1" applyBorder="1" applyAlignment="1">
      <alignment wrapText="1"/>
    </xf>
    <xf numFmtId="43" fontId="4" fillId="0" borderId="21" xfId="0" applyNumberFormat="1" applyFont="1" applyBorder="1" applyAlignment="1">
      <alignment wrapText="1"/>
    </xf>
    <xf numFmtId="43" fontId="4" fillId="6" borderId="21" xfId="0" applyNumberFormat="1" applyFont="1" applyFill="1" applyBorder="1" applyAlignment="1">
      <alignment wrapText="1"/>
    </xf>
    <xf numFmtId="0" fontId="6" fillId="0" borderId="0" xfId="470" applyFont="1"/>
    <xf numFmtId="43" fontId="34" fillId="0" borderId="1" xfId="470" applyNumberFormat="1" applyFont="1" applyBorder="1" applyAlignment="1">
      <alignment horizontal="left"/>
    </xf>
    <xf numFmtId="43" fontId="4" fillId="0" borderId="1" xfId="1" applyFont="1" applyFill="1" applyBorder="1"/>
    <xf numFmtId="43" fontId="3" fillId="0" borderId="0" xfId="0" applyNumberFormat="1" applyFont="1" applyAlignment="1">
      <alignment horizontal="center"/>
    </xf>
    <xf numFmtId="43" fontId="34" fillId="0" borderId="21" xfId="1" applyNumberFormat="1" applyFont="1" applyBorder="1" applyAlignment="1">
      <alignment wrapText="1"/>
    </xf>
    <xf numFmtId="43" fontId="34" fillId="0" borderId="21" xfId="0" applyNumberFormat="1" applyFont="1" applyBorder="1" applyAlignment="1">
      <alignment wrapText="1"/>
    </xf>
    <xf numFmtId="43" fontId="34" fillId="0" borderId="21" xfId="0" applyNumberFormat="1" applyFont="1" applyBorder="1" applyAlignment="1">
      <alignment vertical="top" wrapText="1"/>
    </xf>
    <xf numFmtId="43" fontId="34" fillId="0" borderId="1" xfId="1" applyFont="1" applyBorder="1" applyAlignment="1"/>
    <xf numFmtId="43" fontId="4" fillId="0" borderId="1" xfId="1" applyFont="1" applyBorder="1" applyAlignment="1">
      <alignment horizontal="left"/>
    </xf>
    <xf numFmtId="43" fontId="0" fillId="0" borderId="0" xfId="0" applyNumberFormat="1"/>
    <xf numFmtId="43" fontId="34" fillId="0" borderId="0" xfId="1" applyFont="1" applyAlignment="1">
      <alignment vertical="center" wrapText="1"/>
    </xf>
    <xf numFmtId="43" fontId="61" fillId="0" borderId="1" xfId="1" applyFont="1" applyBorder="1"/>
    <xf numFmtId="43" fontId="34" fillId="0" borderId="21" xfId="1" applyFont="1" applyBorder="1" applyAlignment="1">
      <alignment horizontal="right" vertical="top" wrapText="1"/>
    </xf>
    <xf numFmtId="43" fontId="62" fillId="0" borderId="21" xfId="1" applyFont="1" applyBorder="1" applyAlignment="1">
      <alignment horizontal="right" vertical="top" wrapText="1"/>
    </xf>
    <xf numFmtId="43" fontId="61" fillId="0" borderId="21" xfId="1" applyFont="1" applyBorder="1" applyAlignment="1">
      <alignment horizontal="right" vertical="top" wrapText="1"/>
    </xf>
    <xf numFmtId="43" fontId="4" fillId="0" borderId="21" xfId="1" applyFont="1" applyFill="1" applyBorder="1" applyAlignment="1">
      <alignment horizontal="center" wrapText="1"/>
    </xf>
    <xf numFmtId="43" fontId="4" fillId="0" borderId="2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3" fontId="4" fillId="0" borderId="0" xfId="1" applyFont="1" applyBorder="1" applyAlignment="1">
      <alignment vertical="top" wrapText="1"/>
    </xf>
    <xf numFmtId="0" fontId="6" fillId="0" borderId="0" xfId="470" applyFont="1" applyAlignment="1">
      <alignment horizontal="center" wrapText="1"/>
    </xf>
    <xf numFmtId="0" fontId="6" fillId="0" borderId="0" xfId="470" applyFont="1" applyAlignment="1">
      <alignment horizontal="center"/>
    </xf>
    <xf numFmtId="49" fontId="6" fillId="0" borderId="0" xfId="470" applyNumberFormat="1" applyFont="1" applyAlignment="1">
      <alignment horizontal="center"/>
    </xf>
    <xf numFmtId="0" fontId="4" fillId="0" borderId="0" xfId="470" quotePrefix="1" applyFont="1" applyAlignment="1">
      <alignment horizontal="right"/>
    </xf>
    <xf numFmtId="0" fontId="33" fillId="0" borderId="0" xfId="470" applyFont="1" applyAlignment="1">
      <alignment horizontal="center"/>
    </xf>
    <xf numFmtId="0" fontId="30" fillId="4" borderId="0" xfId="470" applyFont="1" applyFill="1" applyAlignment="1">
      <alignment horizontal="center" vertical="center" wrapText="1"/>
    </xf>
    <xf numFmtId="0" fontId="31" fillId="0" borderId="0" xfId="470" applyFont="1" applyAlignment="1">
      <alignment horizontal="center"/>
    </xf>
    <xf numFmtId="0" fontId="4" fillId="0" borderId="12" xfId="470" applyFont="1" applyBorder="1" applyAlignment="1">
      <alignment horizontal="center" vertical="center"/>
    </xf>
    <xf numFmtId="0" fontId="4" fillId="0" borderId="6" xfId="470" applyFont="1" applyBorder="1" applyAlignment="1">
      <alignment horizontal="center" vertical="center"/>
    </xf>
    <xf numFmtId="0" fontId="4" fillId="0" borderId="13" xfId="470" applyFont="1" applyBorder="1" applyAlignment="1">
      <alignment horizontal="center" vertical="center"/>
    </xf>
    <xf numFmtId="0" fontId="4" fillId="0" borderId="7" xfId="470" applyFont="1" applyBorder="1" applyAlignment="1">
      <alignment horizontal="center" vertical="center"/>
    </xf>
    <xf numFmtId="0" fontId="4" fillId="0" borderId="2" xfId="470" applyFont="1" applyBorder="1" applyAlignment="1">
      <alignment horizontal="center" vertical="center"/>
    </xf>
    <xf numFmtId="0" fontId="4" fillId="0" borderId="9" xfId="470" applyFont="1" applyBorder="1" applyAlignment="1">
      <alignment horizontal="center" vertical="center"/>
    </xf>
    <xf numFmtId="0" fontId="29" fillId="0" borderId="12" xfId="470" applyFont="1" applyBorder="1" applyAlignment="1">
      <alignment horizontal="center" vertical="center" wrapText="1"/>
    </xf>
    <xf numFmtId="0" fontId="29" fillId="0" borderId="6" xfId="470" applyFont="1" applyBorder="1" applyAlignment="1">
      <alignment horizontal="center" vertical="center" wrapText="1"/>
    </xf>
    <xf numFmtId="0" fontId="29" fillId="0" borderId="13" xfId="470" applyFont="1" applyBorder="1" applyAlignment="1">
      <alignment horizontal="center" vertical="center" wrapText="1"/>
    </xf>
    <xf numFmtId="0" fontId="29" fillId="0" borderId="7" xfId="470" applyFont="1" applyBorder="1" applyAlignment="1">
      <alignment horizontal="center" vertical="center" wrapText="1"/>
    </xf>
    <xf numFmtId="0" fontId="29" fillId="0" borderId="2" xfId="470" applyFont="1" applyBorder="1" applyAlignment="1">
      <alignment horizontal="center" vertical="center" wrapText="1"/>
    </xf>
    <xf numFmtId="0" fontId="29" fillId="0" borderId="9" xfId="470" applyFont="1" applyBorder="1" applyAlignment="1">
      <alignment horizontal="center" vertical="center" wrapText="1"/>
    </xf>
    <xf numFmtId="0" fontId="29" fillId="0" borderId="11" xfId="470" applyFont="1" applyBorder="1" applyAlignment="1">
      <alignment horizontal="center" vertical="center" wrapText="1"/>
    </xf>
    <xf numFmtId="0" fontId="29" fillId="0" borderId="14" xfId="470" applyFont="1" applyBorder="1" applyAlignment="1">
      <alignment horizontal="center" vertical="center" wrapText="1"/>
    </xf>
    <xf numFmtId="0" fontId="29" fillId="0" borderId="1" xfId="470" quotePrefix="1" applyFont="1" applyBorder="1" applyAlignment="1">
      <alignment horizontal="center" vertical="center" wrapText="1"/>
    </xf>
    <xf numFmtId="0" fontId="6" fillId="0" borderId="0" xfId="470" applyFont="1" applyAlignment="1">
      <alignment horizontal="center" wrapText="1"/>
    </xf>
    <xf numFmtId="0" fontId="7" fillId="0" borderId="0" xfId="470" applyFont="1" applyAlignment="1">
      <alignment horizontal="center" wrapText="1"/>
    </xf>
    <xf numFmtId="0" fontId="7" fillId="0" borderId="0" xfId="470" applyFont="1" applyAlignment="1">
      <alignment horizontal="center" vertical="center" wrapText="1"/>
    </xf>
    <xf numFmtId="0" fontId="7" fillId="0" borderId="0" xfId="470" quotePrefix="1" applyFont="1" applyAlignment="1">
      <alignment horizontal="center" vertical="center" wrapText="1"/>
    </xf>
    <xf numFmtId="0" fontId="6" fillId="0" borderId="0" xfId="470" applyFont="1" applyAlignment="1">
      <alignment horizontal="center" vertical="center" wrapText="1"/>
    </xf>
    <xf numFmtId="0" fontId="6" fillId="0" borderId="0" xfId="470" quotePrefix="1" applyFont="1" applyAlignment="1">
      <alignment horizontal="center" vertical="center" wrapText="1"/>
    </xf>
    <xf numFmtId="0" fontId="6" fillId="0" borderId="0" xfId="470" applyFont="1" applyAlignment="1">
      <alignment wrapText="1"/>
    </xf>
    <xf numFmtId="0" fontId="6" fillId="0" borderId="0" xfId="470" applyFont="1" applyAlignment="1">
      <alignment horizontal="left" wrapText="1"/>
    </xf>
    <xf numFmtId="0" fontId="4" fillId="0" borderId="11" xfId="470" applyFont="1" applyBorder="1" applyAlignment="1">
      <alignment horizontal="center" vertical="center" wrapText="1"/>
    </xf>
    <xf numFmtId="0" fontId="4" fillId="0" borderId="14" xfId="470" applyFont="1" applyBorder="1" applyAlignment="1">
      <alignment horizontal="center" vertical="center" wrapText="1"/>
    </xf>
    <xf numFmtId="0" fontId="34" fillId="0" borderId="11" xfId="470" applyFont="1" applyBorder="1" applyAlignment="1">
      <alignment horizontal="center" vertical="center" wrapText="1"/>
    </xf>
    <xf numFmtId="0" fontId="34" fillId="0" borderId="14" xfId="47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43" fontId="4" fillId="0" borderId="10" xfId="1" applyFont="1" applyBorder="1" applyAlignment="1">
      <alignment horizontal="center" vertical="center" wrapText="1"/>
    </xf>
    <xf numFmtId="0" fontId="4" fillId="0" borderId="0" xfId="470" applyFont="1" applyAlignment="1">
      <alignment horizontal="center"/>
    </xf>
    <xf numFmtId="0" fontId="4" fillId="0" borderId="11" xfId="471" applyFont="1" applyBorder="1" applyAlignment="1">
      <alignment horizontal="center"/>
    </xf>
    <xf numFmtId="0" fontId="4" fillId="0" borderId="17" xfId="471" applyFont="1" applyBorder="1" applyAlignment="1">
      <alignment horizontal="center"/>
    </xf>
    <xf numFmtId="0" fontId="4" fillId="0" borderId="14" xfId="471" applyFont="1" applyBorder="1" applyAlignment="1">
      <alignment horizontal="center"/>
    </xf>
    <xf numFmtId="0" fontId="39" fillId="5" borderId="28" xfId="0" applyFont="1" applyFill="1" applyBorder="1" applyAlignment="1">
      <alignment horizontal="center" vertical="top" wrapText="1"/>
    </xf>
    <xf numFmtId="0" fontId="39" fillId="5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9" fillId="4" borderId="28" xfId="0" applyFont="1" applyFill="1" applyBorder="1" applyAlignment="1">
      <alignment horizontal="center" vertical="top" wrapText="1"/>
    </xf>
    <xf numFmtId="0" fontId="39" fillId="4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1" fillId="5" borderId="28" xfId="0" applyFont="1" applyFill="1" applyBorder="1" applyAlignment="1">
      <alignment horizontal="center" vertical="top" wrapText="1"/>
    </xf>
    <xf numFmtId="0" fontId="41" fillId="5" borderId="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1" fillId="4" borderId="28" xfId="0" applyFont="1" applyFill="1" applyBorder="1" applyAlignment="1">
      <alignment horizontal="center" vertical="top" wrapText="1"/>
    </xf>
    <xf numFmtId="0" fontId="41" fillId="4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justify" vertical="top" wrapText="1"/>
    </xf>
    <xf numFmtId="0" fontId="44" fillId="4" borderId="28" xfId="0" applyFont="1" applyFill="1" applyBorder="1" applyAlignment="1">
      <alignment horizontal="center" vertical="top" wrapText="1"/>
    </xf>
    <xf numFmtId="0" fontId="44" fillId="4" borderId="0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78" fontId="4" fillId="0" borderId="22" xfId="1" applyNumberFormat="1" applyFont="1" applyBorder="1" applyAlignment="1">
      <alignment horizontal="center" wrapText="1"/>
    </xf>
    <xf numFmtId="178" fontId="4" fillId="0" borderId="30" xfId="1" applyNumberFormat="1" applyFont="1" applyBorder="1" applyAlignment="1">
      <alignment horizontal="center" wrapText="1"/>
    </xf>
    <xf numFmtId="0" fontId="44" fillId="5" borderId="28" xfId="0" applyFont="1" applyFill="1" applyBorder="1" applyAlignment="1">
      <alignment horizontal="center" vertical="top" wrapText="1"/>
    </xf>
    <xf numFmtId="0" fontId="44" fillId="5" borderId="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3" fontId="4" fillId="0" borderId="18" xfId="1" applyFont="1" applyBorder="1" applyAlignment="1">
      <alignment horizontal="center" wrapText="1"/>
    </xf>
    <xf numFmtId="43" fontId="4" fillId="0" borderId="20" xfId="1" applyFont="1" applyBorder="1" applyAlignment="1">
      <alignment horizontal="center" wrapText="1"/>
    </xf>
    <xf numFmtId="0" fontId="4" fillId="0" borderId="22" xfId="0" applyFont="1" applyBorder="1" applyAlignment="1">
      <alignment vertical="top" textRotation="90" wrapText="1"/>
    </xf>
    <xf numFmtId="0" fontId="4" fillId="0" borderId="23" xfId="0" applyFont="1" applyBorder="1" applyAlignment="1">
      <alignment vertical="top" textRotation="90" wrapText="1"/>
    </xf>
    <xf numFmtId="0" fontId="4" fillId="0" borderId="30" xfId="0" applyFont="1" applyBorder="1" applyAlignment="1">
      <alignment vertical="top" textRotation="90" wrapText="1"/>
    </xf>
    <xf numFmtId="0" fontId="4" fillId="0" borderId="22" xfId="0" applyFont="1" applyBorder="1" applyAlignment="1">
      <alignment horizontal="justify" vertical="top" textRotation="90" wrapText="1"/>
    </xf>
    <xf numFmtId="0" fontId="4" fillId="0" borderId="23" xfId="0" applyFont="1" applyBorder="1" applyAlignment="1">
      <alignment horizontal="justify" vertical="top" textRotation="90" wrapText="1"/>
    </xf>
    <xf numFmtId="0" fontId="4" fillId="0" borderId="30" xfId="0" applyFont="1" applyBorder="1" applyAlignment="1">
      <alignment horizontal="justify" vertical="top" textRotation="90" wrapText="1"/>
    </xf>
    <xf numFmtId="0" fontId="4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4" fillId="5" borderId="29" xfId="0" applyFont="1" applyFill="1" applyBorder="1" applyAlignment="1">
      <alignment horizontal="center" vertical="top" wrapText="1"/>
    </xf>
    <xf numFmtId="0" fontId="44" fillId="5" borderId="31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43" fontId="4" fillId="0" borderId="18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3" fontId="0" fillId="0" borderId="18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34" fillId="0" borderId="18" xfId="1" applyFont="1" applyBorder="1" applyAlignment="1">
      <alignment horizontal="center" vertical="top" wrapText="1"/>
    </xf>
    <xf numFmtId="43" fontId="34" fillId="0" borderId="20" xfId="1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43" fontId="4" fillId="0" borderId="18" xfId="0" applyNumberFormat="1" applyFont="1" applyBorder="1" applyAlignment="1">
      <alignment horizontal="center" vertical="top" wrapText="1"/>
    </xf>
    <xf numFmtId="43" fontId="4" fillId="0" borderId="18" xfId="1" applyFont="1" applyBorder="1" applyAlignment="1">
      <alignment horizontal="center" vertical="top" wrapText="1"/>
    </xf>
    <xf numFmtId="43" fontId="4" fillId="0" borderId="20" xfId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43" fontId="61" fillId="0" borderId="18" xfId="1" applyFont="1" applyBorder="1" applyAlignment="1">
      <alignment horizontal="center" vertical="top" wrapText="1"/>
    </xf>
    <xf numFmtId="43" fontId="61" fillId="0" borderId="20" xfId="1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43" fontId="61" fillId="0" borderId="18" xfId="1" applyFont="1" applyBorder="1" applyAlignment="1">
      <alignment horizontal="center" wrapText="1"/>
    </xf>
    <xf numFmtId="43" fontId="61" fillId="0" borderId="20" xfId="1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20" xfId="0" applyBorder="1"/>
    <xf numFmtId="0" fontId="49" fillId="0" borderId="0" xfId="472" applyAlignment="1" applyProtection="1">
      <alignment horizontal="center"/>
    </xf>
    <xf numFmtId="0" fontId="37" fillId="0" borderId="35" xfId="0" applyFont="1" applyBorder="1" applyAlignment="1">
      <alignment horizontal="center" wrapText="1"/>
    </xf>
    <xf numFmtId="0" fontId="37" fillId="0" borderId="39" xfId="0" applyFont="1" applyBorder="1" applyAlignment="1">
      <alignment horizontal="center" wrapText="1"/>
    </xf>
    <xf numFmtId="0" fontId="37" fillId="0" borderId="35" xfId="0" applyFont="1" applyBorder="1" applyAlignment="1">
      <alignment wrapText="1"/>
    </xf>
    <xf numFmtId="0" fontId="37" fillId="0" borderId="39" xfId="0" applyFont="1" applyBorder="1" applyAlignment="1">
      <alignment wrapText="1"/>
    </xf>
    <xf numFmtId="43" fontId="37" fillId="0" borderId="35" xfId="1" applyFont="1" applyBorder="1" applyAlignment="1">
      <alignment horizontal="center" wrapText="1"/>
    </xf>
    <xf numFmtId="43" fontId="37" fillId="0" borderId="39" xfId="1" applyFont="1" applyBorder="1" applyAlignment="1">
      <alignment horizontal="center" wrapText="1"/>
    </xf>
    <xf numFmtId="0" fontId="37" fillId="0" borderId="36" xfId="0" applyFont="1" applyBorder="1" applyAlignment="1">
      <alignment horizontal="center" vertical="top" wrapText="1"/>
    </xf>
    <xf numFmtId="0" fontId="37" fillId="0" borderId="37" xfId="0" applyFont="1" applyBorder="1" applyAlignment="1">
      <alignment horizontal="center" vertical="top" wrapText="1"/>
    </xf>
    <xf numFmtId="0" fontId="37" fillId="0" borderId="38" xfId="0" applyFont="1" applyBorder="1" applyAlignment="1">
      <alignment horizontal="center" vertical="top" wrapText="1"/>
    </xf>
  </cellXfs>
  <cellStyles count="473">
    <cellStyle name="Ärenderubrik" xfId="9"/>
    <cellStyle name="Comma" xfId="1" builtinId="3"/>
    <cellStyle name="Comma [0] 2" xfId="10"/>
    <cellStyle name="Comma [0] 2 2" xfId="11"/>
    <cellStyle name="Comma [0] 2 3" xfId="12"/>
    <cellStyle name="Comma [0] 2 4" xfId="13"/>
    <cellStyle name="Comma [0] 2 5" xfId="14"/>
    <cellStyle name="Comma [0] 2 6" xfId="15"/>
    <cellStyle name="Comma [0] 2 7" xfId="16"/>
    <cellStyle name="Comma [0] 2 8" xfId="17"/>
    <cellStyle name="Comma [0] 2 9" xfId="18"/>
    <cellStyle name="Comma [0] 3" xfId="19"/>
    <cellStyle name="Comma [0] 3 2" xfId="20"/>
    <cellStyle name="Comma [0] 3 3" xfId="21"/>
    <cellStyle name="Comma 10" xfId="22"/>
    <cellStyle name="Comma 10 2" xfId="23"/>
    <cellStyle name="Comma 10 2 2" xfId="24"/>
    <cellStyle name="Comma 10 2 3" xfId="25"/>
    <cellStyle name="Comma 10 2 4" xfId="26"/>
    <cellStyle name="Comma 10 2 5" xfId="27"/>
    <cellStyle name="Comma 11" xfId="28"/>
    <cellStyle name="Comma 12" xfId="29"/>
    <cellStyle name="Comma 13" xfId="30"/>
    <cellStyle name="Comma 14" xfId="31"/>
    <cellStyle name="Comma 15" xfId="7"/>
    <cellStyle name="Comma 16" xfId="32"/>
    <cellStyle name="Comma 17" xfId="33"/>
    <cellStyle name="Comma 18" xfId="34"/>
    <cellStyle name="Comma 2" xfId="3"/>
    <cellStyle name="Comma 2 10" xfId="35"/>
    <cellStyle name="Comma 2 11" xfId="36"/>
    <cellStyle name="Comma 2 12" xfId="37"/>
    <cellStyle name="Comma 2 13" xfId="38"/>
    <cellStyle name="Comma 2 2" xfId="6"/>
    <cellStyle name="Comma 2 2 10" xfId="39"/>
    <cellStyle name="Comma 2 2 2" xfId="40"/>
    <cellStyle name="Comma 2 2 2 2" xfId="41"/>
    <cellStyle name="Comma 2 2 2 3" xfId="42"/>
    <cellStyle name="Comma 2 2 3" xfId="43"/>
    <cellStyle name="Comma 2 2 4" xfId="44"/>
    <cellStyle name="Comma 2 2 5" xfId="45"/>
    <cellStyle name="Comma 2 2 6" xfId="46"/>
    <cellStyle name="Comma 2 2 7" xfId="47"/>
    <cellStyle name="Comma 2 2 8" xfId="48"/>
    <cellStyle name="Comma 2 2 9" xfId="49"/>
    <cellStyle name="Comma 2 3" xfId="50"/>
    <cellStyle name="Comma 2 4" xfId="51"/>
    <cellStyle name="Comma 2 5" xfId="52"/>
    <cellStyle name="Comma 2 5 2" xfId="5"/>
    <cellStyle name="Comma 2 6" xfId="53"/>
    <cellStyle name="Comma 2 7" xfId="54"/>
    <cellStyle name="Comma 2 8" xfId="55"/>
    <cellStyle name="Comma 2 9" xfId="56"/>
    <cellStyle name="Comma 2_CIT_MG &amp; MGH" xfId="57"/>
    <cellStyle name="Comma 3" xfId="58"/>
    <cellStyle name="Comma 3 10" xfId="59"/>
    <cellStyle name="Comma 3 2" xfId="60"/>
    <cellStyle name="Comma 3 2 2" xfId="61"/>
    <cellStyle name="Comma 3 2 3" xfId="62"/>
    <cellStyle name="Comma 3 3" xfId="63"/>
    <cellStyle name="Comma 3 4" xfId="64"/>
    <cellStyle name="Comma 3 5" xfId="65"/>
    <cellStyle name="Comma 3 5 2" xfId="66"/>
    <cellStyle name="Comma 3 6" xfId="67"/>
    <cellStyle name="Comma 3 7" xfId="68"/>
    <cellStyle name="Comma 3 8" xfId="69"/>
    <cellStyle name="Comma 3 9" xfId="70"/>
    <cellStyle name="Comma 4" xfId="71"/>
    <cellStyle name="Comma 4 2" xfId="72"/>
    <cellStyle name="Comma 4 3" xfId="73"/>
    <cellStyle name="Comma 5" xfId="74"/>
    <cellStyle name="Comma 5 2" xfId="75"/>
    <cellStyle name="Comma 5 3" xfId="76"/>
    <cellStyle name="Comma 5 4" xfId="77"/>
    <cellStyle name="Comma 6" xfId="78"/>
    <cellStyle name="Comma 6 2" xfId="79"/>
    <cellStyle name="Comma 6 2 2" xfId="80"/>
    <cellStyle name="Comma 7" xfId="81"/>
    <cellStyle name="Comma 8" xfId="82"/>
    <cellStyle name="Comma 9" xfId="83"/>
    <cellStyle name="Currency 2" xfId="84"/>
    <cellStyle name="Currency 3" xfId="85"/>
    <cellStyle name="Currency 3 2" xfId="86"/>
    <cellStyle name="Euro" xfId="87"/>
    <cellStyle name="Format Datum (ÅÅ-MM-DD t.mm)" xfId="88"/>
    <cellStyle name="Format Datum (ÅÅ-MM-DD)" xfId="89"/>
    <cellStyle name="Format Datum (MMM-ÅÅ)" xfId="90"/>
    <cellStyle name="Format Procent (0%)" xfId="91"/>
    <cellStyle name="Format Procent (0,0%)" xfId="92"/>
    <cellStyle name="Format Tal (# ##0)" xfId="93"/>
    <cellStyle name="Format Tal (# ##0,00)" xfId="94"/>
    <cellStyle name="Format Tid (t.mm)" xfId="95"/>
    <cellStyle name="Header1" xfId="96"/>
    <cellStyle name="Hyperlink" xfId="472" builtinId="8"/>
    <cellStyle name="Normal" xfId="0" builtinId="0"/>
    <cellStyle name="Normal 10" xfId="97"/>
    <cellStyle name="Normal 10 2" xfId="98"/>
    <cellStyle name="Normal 10 2 2" xfId="99"/>
    <cellStyle name="Normal 10 2 3" xfId="100"/>
    <cellStyle name="Normal 11" xfId="101"/>
    <cellStyle name="Normal 12" xfId="102"/>
    <cellStyle name="Normal 13" xfId="103"/>
    <cellStyle name="Normal 14" xfId="104"/>
    <cellStyle name="Normal 15" xfId="105"/>
    <cellStyle name="Normal 16" xfId="106"/>
    <cellStyle name="Normal 17" xfId="107"/>
    <cellStyle name="Normal 18" xfId="108"/>
    <cellStyle name="Normal 18 2" xfId="109"/>
    <cellStyle name="Normal 2" xfId="110"/>
    <cellStyle name="Normal 2 10" xfId="111"/>
    <cellStyle name="Normal 2 11" xfId="112"/>
    <cellStyle name="Normal 2 12" xfId="113"/>
    <cellStyle name="Normal 2 12 2" xfId="114"/>
    <cellStyle name="Normal 2 13" xfId="115"/>
    <cellStyle name="Normal 2 14" xfId="116"/>
    <cellStyle name="Normal 2 14 2" xfId="117"/>
    <cellStyle name="Normal 2 15" xfId="118"/>
    <cellStyle name="Normal 2 16" xfId="119"/>
    <cellStyle name="Normal 2 17" xfId="120"/>
    <cellStyle name="Normal 2 2" xfId="2"/>
    <cellStyle name="Normal 2 2 10" xfId="121"/>
    <cellStyle name="Normal 2 2 11" xfId="122"/>
    <cellStyle name="Normal 2 2 11 2" xfId="123"/>
    <cellStyle name="Normal 2 2 11 3" xfId="124"/>
    <cellStyle name="Normal 2 2 11 4" xfId="125"/>
    <cellStyle name="Normal 2 2 11 5" xfId="126"/>
    <cellStyle name="Normal 2 2 12" xfId="127"/>
    <cellStyle name="Normal 2 2 13" xfId="128"/>
    <cellStyle name="Normal 2 2 14" xfId="129"/>
    <cellStyle name="Normal 2 2 15" xfId="130"/>
    <cellStyle name="Normal 2 2 2" xfId="131"/>
    <cellStyle name="Normal 2 2 2 10" xfId="132"/>
    <cellStyle name="Normal 2 2 2 10 2" xfId="133"/>
    <cellStyle name="Normal 2 2 2 11" xfId="134"/>
    <cellStyle name="Normal 2 2 2 12" xfId="135"/>
    <cellStyle name="Normal 2 2 2 12 2" xfId="136"/>
    <cellStyle name="Normal 2 2 2 2" xfId="137"/>
    <cellStyle name="Normal 2 2 2 2 10" xfId="138"/>
    <cellStyle name="Normal 2 2 2 2 10 2" xfId="139"/>
    <cellStyle name="Normal 2 2 2 2 11" xfId="140"/>
    <cellStyle name="Normal 2 2 2 2 12" xfId="141"/>
    <cellStyle name="Normal 2 2 2 2 12 2" xfId="142"/>
    <cellStyle name="Normal 2 2 2 2 2" xfId="143"/>
    <cellStyle name="Normal 2 2 2 2 2 10" xfId="144"/>
    <cellStyle name="Normal 2 2 2 2 2 11" xfId="145"/>
    <cellStyle name="Normal 2 2 2 2 2 11 2" xfId="146"/>
    <cellStyle name="Normal 2 2 2 2 2 2" xfId="147"/>
    <cellStyle name="Normal 2 2 2 2 2 2 10" xfId="148"/>
    <cellStyle name="Normal 2 2 2 2 2 2 11" xfId="149"/>
    <cellStyle name="Normal 2 2 2 2 2 2 11 2" xfId="150"/>
    <cellStyle name="Normal 2 2 2 2 2 2 2" xfId="151"/>
    <cellStyle name="Normal 2 2 2 2 2 2 2 2" xfId="152"/>
    <cellStyle name="Normal 2 2 2 2 2 2 2 2 2" xfId="153"/>
    <cellStyle name="Normal 2 2 2 2 2 2 2 2 2 2" xfId="154"/>
    <cellStyle name="Normal 2 2 2 2 2 2 2 2 2 2 2" xfId="155"/>
    <cellStyle name="Normal 2 2 2 2 2 2 2 2 2 2 2 2" xfId="156"/>
    <cellStyle name="Normal 2 2 2 2 2 2 2 2 2 2 2 2 2" xfId="157"/>
    <cellStyle name="Normal 2 2 2 2 2 2 2 2 2 2 2 2 2 2" xfId="158"/>
    <cellStyle name="Normal 2 2 2 2 2 2 2 2 2 2 2 2 2 2 2" xfId="159"/>
    <cellStyle name="Normal 2 2 2 2 2 2 2 2 2 2 2 2 2 2 2 2" xfId="160"/>
    <cellStyle name="Normal 2 2 2 2 2 2 2 2 2 2 2 2 2 2 2 2 2" xfId="161"/>
    <cellStyle name="Normal 2 2 2 2 2 2 2 2 2 2 2 2 2 2 2 2 2 2" xfId="162"/>
    <cellStyle name="Normal 2 2 2 2 2 2 2 2 2 2 2 2 2 2 2 2 2 2 2" xfId="163"/>
    <cellStyle name="Normal 2 2 2 2 2 2 2 2 2 2 2 2 2 2 2 2 2 2 2 2" xfId="164"/>
    <cellStyle name="Normal 2 2 2 2 2 2 2 2 2 2 2 2 2 2 2 2 2 2 2 2 2" xfId="165"/>
    <cellStyle name="Normal 2 2 2 2 2 2 2 2 2 2 2 2 2 2 2 2 2 2 2 2 3" xfId="166"/>
    <cellStyle name="Normal 2 2 2 2 2 2 2 2 2 2 2 2 2 2 2 2 2 2 2 3" xfId="167"/>
    <cellStyle name="Normal 2 2 2 2 2 2 2 2 2 2 2 2 2 2 2 2 2 2 2 3 2" xfId="168"/>
    <cellStyle name="Normal 2 2 2 2 2 2 2 2 2 2 2 2 2 2 2 2 2 2 3" xfId="169"/>
    <cellStyle name="Normal 2 2 2 2 2 2 2 2 2 2 2 2 2 2 2 2 2 2 4" xfId="170"/>
    <cellStyle name="Normal 2 2 2 2 2 2 2 2 2 2 2 2 2 2 2 2 2 2 4 2" xfId="171"/>
    <cellStyle name="Normal 2 2 2 2 2 2 2 2 2 2 2 2 2 2 2 2 2 2 5" xfId="172"/>
    <cellStyle name="Normal 2 2 2 2 2 2 2 2 2 2 2 2 2 2 2 2 2 3" xfId="173"/>
    <cellStyle name="Normal 2 2 2 2 2 2 2 2 2 2 2 2 2 2 2 2 2 3 2" xfId="174"/>
    <cellStyle name="Normal 2 2 2 2 2 2 2 2 2 2 2 2 2 2 2 2 2 4" xfId="175"/>
    <cellStyle name="Normal 2 2 2 2 2 2 2 2 2 2 2 2 2 2 2 2 2 4 2" xfId="176"/>
    <cellStyle name="Normal 2 2 2 2 2 2 2 2 2 2 2 2 2 2 2 2 2 5" xfId="177"/>
    <cellStyle name="Normal 2 2 2 2 2 2 2 2 2 2 2 2 2 2 2 2 3" xfId="178"/>
    <cellStyle name="Normal 2 2 2 2 2 2 2 2 2 2 2 2 2 2 2 2 3 2" xfId="179"/>
    <cellStyle name="Normal 2 2 2 2 2 2 2 2 2 2 2 2 2 2 2 2 4" xfId="180"/>
    <cellStyle name="Normal 2 2 2 2 2 2 2 2 2 2 2 2 2 2 2 2 5" xfId="181"/>
    <cellStyle name="Normal 2 2 2 2 2 2 2 2 2 2 2 2 2 2 2 2 5 2" xfId="182"/>
    <cellStyle name="Normal 2 2 2 2 2 2 2 2 2 2 2 2 2 2 2 3" xfId="183"/>
    <cellStyle name="Normal 2 2 2 2 2 2 2 2 2 2 2 2 2 2 2 3 2" xfId="184"/>
    <cellStyle name="Normal 2 2 2 2 2 2 2 2 2 2 2 2 2 2 2 4" xfId="185"/>
    <cellStyle name="Normal 2 2 2 2 2 2 2 2 2 2 2 2 2 2 2 5" xfId="186"/>
    <cellStyle name="Normal 2 2 2 2 2 2 2 2 2 2 2 2 2 2 2 5 2" xfId="187"/>
    <cellStyle name="Normal 2 2 2 2 2 2 2 2 2 2 2 2 2 2 3" xfId="188"/>
    <cellStyle name="Normal 2 2 2 2 2 2 2 2 2 2 2 2 2 2 4" xfId="189"/>
    <cellStyle name="Normal 2 2 2 2 2 2 2 2 2 2 2 2 2 2 4 2" xfId="190"/>
    <cellStyle name="Normal 2 2 2 2 2 2 2 2 2 2 2 2 2 2 5" xfId="191"/>
    <cellStyle name="Normal 2 2 2 2 2 2 2 2 2 2 2 2 2 2 6" xfId="192"/>
    <cellStyle name="Normal 2 2 2 2 2 2 2 2 2 2 2 2 2 2 6 2" xfId="193"/>
    <cellStyle name="Normal 2 2 2 2 2 2 2 2 2 2 2 2 2 3" xfId="194"/>
    <cellStyle name="Normal 2 2 2 2 2 2 2 2 2 2 2 2 2 4" xfId="195"/>
    <cellStyle name="Normal 2 2 2 2 2 2 2 2 2 2 2 2 2 4 2" xfId="196"/>
    <cellStyle name="Normal 2 2 2 2 2 2 2 2 2 2 2 2 2 5" xfId="197"/>
    <cellStyle name="Normal 2 2 2 2 2 2 2 2 2 2 2 2 2 6" xfId="198"/>
    <cellStyle name="Normal 2 2 2 2 2 2 2 2 2 2 2 2 2 6 2" xfId="199"/>
    <cellStyle name="Normal 2 2 2 2 2 2 2 2 2 2 2 2 3" xfId="200"/>
    <cellStyle name="Normal 2 2 2 2 2 2 2 2 2 2 2 2 4" xfId="201"/>
    <cellStyle name="Normal 2 2 2 2 2 2 2 2 2 2 2 2 5" xfId="202"/>
    <cellStyle name="Normal 2 2 2 2 2 2 2 2 2 2 2 2 5 2" xfId="203"/>
    <cellStyle name="Normal 2 2 2 2 2 2 2 2 2 2 2 2 6" xfId="204"/>
    <cellStyle name="Normal 2 2 2 2 2 2 2 2 2 2 2 2 7" xfId="205"/>
    <cellStyle name="Normal 2 2 2 2 2 2 2 2 2 2 2 2 7 2" xfId="206"/>
    <cellStyle name="Normal 2 2 2 2 2 2 2 2 2 2 2 3" xfId="207"/>
    <cellStyle name="Normal 2 2 2 2 2 2 2 2 2 2 2 3 2" xfId="208"/>
    <cellStyle name="Normal 2 2 2 2 2 2 2 2 2 2 2 4" xfId="209"/>
    <cellStyle name="Normal 2 2 2 2 2 2 2 2 2 2 2 5" xfId="210"/>
    <cellStyle name="Normal 2 2 2 2 2 2 2 2 2 2 2 5 2" xfId="211"/>
    <cellStyle name="Normal 2 2 2 2 2 2 2 2 2 2 2 6" xfId="212"/>
    <cellStyle name="Normal 2 2 2 2 2 2 2 2 2 2 2 7" xfId="213"/>
    <cellStyle name="Normal 2 2 2 2 2 2 2 2 2 2 2 7 2" xfId="214"/>
    <cellStyle name="Normal 2 2 2 2 2 2 2 2 2 2 3" xfId="215"/>
    <cellStyle name="Normal 2 2 2 2 2 2 2 2 2 2 3 2" xfId="216"/>
    <cellStyle name="Normal 2 2 2 2 2 2 2 2 2 2 3 2 2" xfId="217"/>
    <cellStyle name="Normal 2 2 2 2 2 2 2 2 2 2 4" xfId="218"/>
    <cellStyle name="Normal 2 2 2 2 2 2 2 2 2 2 5" xfId="219"/>
    <cellStyle name="Normal 2 2 2 2 2 2 2 2 2 2 6" xfId="220"/>
    <cellStyle name="Normal 2 2 2 2 2 2 2 2 2 2 6 2" xfId="221"/>
    <cellStyle name="Normal 2 2 2 2 2 2 2 2 2 2 7" xfId="222"/>
    <cellStyle name="Normal 2 2 2 2 2 2 2 2 2 2 8" xfId="223"/>
    <cellStyle name="Normal 2 2 2 2 2 2 2 2 2 2 8 2" xfId="224"/>
    <cellStyle name="Normal 2 2 2 2 2 2 2 2 2 3" xfId="225"/>
    <cellStyle name="Normal 2 2 2 2 2 2 2 2 2 3 2" xfId="226"/>
    <cellStyle name="Normal 2 2 2 2 2 2 2 2 2 3 2 2" xfId="227"/>
    <cellStyle name="Normal 2 2 2 2 2 2 2 2 2 3 2 2 2" xfId="228"/>
    <cellStyle name="Normal 2 2 2 2 2 2 2 2 2 3 3" xfId="229"/>
    <cellStyle name="Normal 2 2 2 2 2 2 2 2 2 4" xfId="230"/>
    <cellStyle name="Normal 2 2 2 2 2 2 2 2 2 4 2" xfId="231"/>
    <cellStyle name="Normal 2 2 2 2 2 2 2 2 2 5" xfId="232"/>
    <cellStyle name="Normal 2 2 2 2 2 2 2 2 2 6" xfId="233"/>
    <cellStyle name="Normal 2 2 2 2 2 2 2 2 2 6 2" xfId="234"/>
    <cellStyle name="Normal 2 2 2 2 2 2 2 2 2 7" xfId="235"/>
    <cellStyle name="Normal 2 2 2 2 2 2 2 2 2 8" xfId="236"/>
    <cellStyle name="Normal 2 2 2 2 2 2 2 2 2 8 2" xfId="237"/>
    <cellStyle name="Normal 2 2 2 2 2 2 2 2 3" xfId="238"/>
    <cellStyle name="Normal 2 2 2 2 2 2 2 2 3 2" xfId="239"/>
    <cellStyle name="Normal 2 2 2 2 2 2 2 2 3 2 2" xfId="240"/>
    <cellStyle name="Normal 2 2 2 2 2 2 2 2 3 2 2 2" xfId="241"/>
    <cellStyle name="Normal 2 2 2 2 2 2 2 2 3 2 2 2 2" xfId="242"/>
    <cellStyle name="Normal 2 2 2 2 2 2 2 2 3 2 3" xfId="243"/>
    <cellStyle name="Normal 2 2 2 2 2 2 2 2 3 3" xfId="244"/>
    <cellStyle name="Normal 2 2 2 2 2 2 2 2 3 3 2" xfId="245"/>
    <cellStyle name="Normal 2 2 2 2 2 2 2 2 4" xfId="246"/>
    <cellStyle name="Normal 2 2 2 2 2 2 2 2 4 2" xfId="247"/>
    <cellStyle name="Normal 2 2 2 2 2 2 2 2 4 2 2" xfId="248"/>
    <cellStyle name="Normal 2 2 2 2 2 2 2 2 5" xfId="249"/>
    <cellStyle name="Normal 2 2 2 2 2 2 2 2 6" xfId="250"/>
    <cellStyle name="Normal 2 2 2 2 2 2 2 2 7" xfId="251"/>
    <cellStyle name="Normal 2 2 2 2 2 2 2 2 7 2" xfId="252"/>
    <cellStyle name="Normal 2 2 2 2 2 2 2 2 8" xfId="253"/>
    <cellStyle name="Normal 2 2 2 2 2 2 2 2 9" xfId="254"/>
    <cellStyle name="Normal 2 2 2 2 2 2 2 2 9 2" xfId="255"/>
    <cellStyle name="Normal 2 2 2 2 2 2 2 3" xfId="256"/>
    <cellStyle name="Normal 2 2 2 2 2 2 2 3 2" xfId="257"/>
    <cellStyle name="Normal 2 2 2 2 2 2 2 3 2 2" xfId="258"/>
    <cellStyle name="Normal 2 2 2 2 2 2 2 3 2 2 2" xfId="259"/>
    <cellStyle name="Normal 2 2 2 2 2 2 2 3 2 2 2 2" xfId="260"/>
    <cellStyle name="Normal 2 2 2 2 2 2 2 3 2 3" xfId="261"/>
    <cellStyle name="Normal 2 2 2 2 2 2 2 3 3" xfId="262"/>
    <cellStyle name="Normal 2 2 2 2 2 2 2 3 3 2" xfId="263"/>
    <cellStyle name="Normal 2 2 2 2 2 2 2 4" xfId="264"/>
    <cellStyle name="Normal 2 2 2 2 2 2 2 4 2" xfId="265"/>
    <cellStyle name="Normal 2 2 2 2 2 2 2 4 2 2" xfId="266"/>
    <cellStyle name="Normal 2 2 2 2 2 2 2 5" xfId="267"/>
    <cellStyle name="Normal 2 2 2 2 2 2 2 6" xfId="268"/>
    <cellStyle name="Normal 2 2 2 2 2 2 2 7" xfId="269"/>
    <cellStyle name="Normal 2 2 2 2 2 2 2 7 2" xfId="270"/>
    <cellStyle name="Normal 2 2 2 2 2 2 2 8" xfId="271"/>
    <cellStyle name="Normal 2 2 2 2 2 2 2 9" xfId="272"/>
    <cellStyle name="Normal 2 2 2 2 2 2 2 9 2" xfId="273"/>
    <cellStyle name="Normal 2 2 2 2 2 2 3" xfId="274"/>
    <cellStyle name="Normal 2 2 2 2 2 2 4" xfId="275"/>
    <cellStyle name="Normal 2 2 2 2 2 2 5" xfId="276"/>
    <cellStyle name="Normal 2 2 2 2 2 2 5 2" xfId="277"/>
    <cellStyle name="Normal 2 2 2 2 2 2 5 2 2" xfId="278"/>
    <cellStyle name="Normal 2 2 2 2 2 2 5 2 2 2" xfId="279"/>
    <cellStyle name="Normal 2 2 2 2 2 2 5 2 2 2 2" xfId="280"/>
    <cellStyle name="Normal 2 2 2 2 2 2 5 2 3" xfId="281"/>
    <cellStyle name="Normal 2 2 2 2 2 2 5 3" xfId="282"/>
    <cellStyle name="Normal 2 2 2 2 2 2 5 3 2" xfId="283"/>
    <cellStyle name="Normal 2 2 2 2 2 2 6" xfId="284"/>
    <cellStyle name="Normal 2 2 2 2 2 2 6 2" xfId="285"/>
    <cellStyle name="Normal 2 2 2 2 2 2 6 2 2" xfId="286"/>
    <cellStyle name="Normal 2 2 2 2 2 2 7" xfId="287"/>
    <cellStyle name="Normal 2 2 2 2 2 2 8" xfId="288"/>
    <cellStyle name="Normal 2 2 2 2 2 2 9" xfId="289"/>
    <cellStyle name="Normal 2 2 2 2 2 2 9 2" xfId="290"/>
    <cellStyle name="Normal 2 2 2 2 2 3" xfId="291"/>
    <cellStyle name="Normal 2 2 2 2 2 3 2" xfId="292"/>
    <cellStyle name="Normal 2 2 2 2 2 3 2 2" xfId="293"/>
    <cellStyle name="Normal 2 2 2 2 2 4" xfId="294"/>
    <cellStyle name="Normal 2 2 2 2 2 5" xfId="295"/>
    <cellStyle name="Normal 2 2 2 2 2 5 2" xfId="296"/>
    <cellStyle name="Normal 2 2 2 2 2 5 2 2" xfId="297"/>
    <cellStyle name="Normal 2 2 2 2 2 5 2 2 2" xfId="298"/>
    <cellStyle name="Normal 2 2 2 2 2 5 2 2 2 2" xfId="299"/>
    <cellStyle name="Normal 2 2 2 2 2 5 2 3" xfId="300"/>
    <cellStyle name="Normal 2 2 2 2 2 5 3" xfId="301"/>
    <cellStyle name="Normal 2 2 2 2 2 5 3 2" xfId="302"/>
    <cellStyle name="Normal 2 2 2 2 2 6" xfId="303"/>
    <cellStyle name="Normal 2 2 2 2 2 6 2" xfId="304"/>
    <cellStyle name="Normal 2 2 2 2 2 6 2 2" xfId="305"/>
    <cellStyle name="Normal 2 2 2 2 2 7" xfId="306"/>
    <cellStyle name="Normal 2 2 2 2 2 8" xfId="307"/>
    <cellStyle name="Normal 2 2 2 2 2 9" xfId="308"/>
    <cellStyle name="Normal 2 2 2 2 2 9 2" xfId="309"/>
    <cellStyle name="Normal 2 2 2 2 3" xfId="310"/>
    <cellStyle name="Normal 2 2 2 2 3 2" xfId="311"/>
    <cellStyle name="Normal 2 2 2 2 3 2 2" xfId="312"/>
    <cellStyle name="Normal 2 2 2 2 4" xfId="313"/>
    <cellStyle name="Normal 2 2 2 2 5" xfId="314"/>
    <cellStyle name="Normal 2 2 2 2 6" xfId="315"/>
    <cellStyle name="Normal 2 2 2 2 6 2" xfId="316"/>
    <cellStyle name="Normal 2 2 2 2 6 2 2" xfId="317"/>
    <cellStyle name="Normal 2 2 2 2 6 2 2 2" xfId="318"/>
    <cellStyle name="Normal 2 2 2 2 6 2 2 2 2" xfId="319"/>
    <cellStyle name="Normal 2 2 2 2 6 2 3" xfId="320"/>
    <cellStyle name="Normal 2 2 2 2 6 3" xfId="321"/>
    <cellStyle name="Normal 2 2 2 2 6 3 2" xfId="322"/>
    <cellStyle name="Normal 2 2 2 2 7" xfId="323"/>
    <cellStyle name="Normal 2 2 2 2 7 2" xfId="324"/>
    <cellStyle name="Normal 2 2 2 2 7 2 2" xfId="325"/>
    <cellStyle name="Normal 2 2 2 2 8" xfId="326"/>
    <cellStyle name="Normal 2 2 2 2 9" xfId="327"/>
    <cellStyle name="Normal 2 2 2 3" xfId="328"/>
    <cellStyle name="Normal 2 2 2 3 2" xfId="329"/>
    <cellStyle name="Normal 2 2 2 3 2 2" xfId="330"/>
    <cellStyle name="Normal 2 2 2 3 2 2 2" xfId="331"/>
    <cellStyle name="Normal 2 2 2 3 3" xfId="332"/>
    <cellStyle name="Normal 2 2 2 3 4" xfId="333"/>
    <cellStyle name="Normal 2 2 2 4" xfId="334"/>
    <cellStyle name="Normal 2 2 2 4 2" xfId="335"/>
    <cellStyle name="Normal 2 2 2 4 2 2" xfId="336"/>
    <cellStyle name="Normal 2 2 2 5" xfId="337"/>
    <cellStyle name="Normal 2 2 2 6" xfId="338"/>
    <cellStyle name="Normal 2 2 2 6 2" xfId="339"/>
    <cellStyle name="Normal 2 2 2 6 2 2" xfId="340"/>
    <cellStyle name="Normal 2 2 2 6 2 2 2" xfId="341"/>
    <cellStyle name="Normal 2 2 2 6 2 2 2 2" xfId="342"/>
    <cellStyle name="Normal 2 2 2 6 2 3" xfId="343"/>
    <cellStyle name="Normal 2 2 2 6 3" xfId="344"/>
    <cellStyle name="Normal 2 2 2 6 3 2" xfId="345"/>
    <cellStyle name="Normal 2 2 2 7" xfId="346"/>
    <cellStyle name="Normal 2 2 2 7 2" xfId="347"/>
    <cellStyle name="Normal 2 2 2 7 2 2" xfId="348"/>
    <cellStyle name="Normal 2 2 2 8" xfId="349"/>
    <cellStyle name="Normal 2 2 2 9" xfId="350"/>
    <cellStyle name="Normal 2 2 3" xfId="351"/>
    <cellStyle name="Normal 2 2 3 2" xfId="352"/>
    <cellStyle name="Normal 2 2 3 2 2" xfId="353"/>
    <cellStyle name="Normal 2 2 3 2 2 2" xfId="354"/>
    <cellStyle name="Normal 2 2 3 2 2 2 2" xfId="355"/>
    <cellStyle name="Normal 2 2 3 2 2 2 2 2" xfId="356"/>
    <cellStyle name="Normal 2 2 3 2 2 2 2 3" xfId="357"/>
    <cellStyle name="Normal 2 2 3 2 2 2 2 4" xfId="358"/>
    <cellStyle name="Normal 2 2 3 2 2 2 2 5" xfId="359"/>
    <cellStyle name="Normal 2 2 3 2 2 2 2 6" xfId="360"/>
    <cellStyle name="Normal 2 2 3 2 2 2 2 7" xfId="361"/>
    <cellStyle name="Normal 2 2 3 2 2 2 3" xfId="362"/>
    <cellStyle name="Normal 2 2 3 2 2 2 4" xfId="363"/>
    <cellStyle name="Normal 2 2 3 2 2 2 5" xfId="364"/>
    <cellStyle name="Normal 2 2 3 2 2 2 6" xfId="365"/>
    <cellStyle name="Normal 2 2 3 2 2 2 7" xfId="366"/>
    <cellStyle name="Normal 2 2 3 2 2 3" xfId="367"/>
    <cellStyle name="Normal 2 2 3 2 2 4" xfId="368"/>
    <cellStyle name="Normal 2 2 3 2 2 5" xfId="369"/>
    <cellStyle name="Normal 2 2 3 2 2 6" xfId="370"/>
    <cellStyle name="Normal 2 2 3 2 2 7" xfId="371"/>
    <cellStyle name="Normal 2 2 3 2 3" xfId="372"/>
    <cellStyle name="Normal 2 2 3 2 4" xfId="373"/>
    <cellStyle name="Normal 2 2 3 2 5" xfId="374"/>
    <cellStyle name="Normal 2 2 3 2 6" xfId="375"/>
    <cellStyle name="Normal 2 2 3 2 7" xfId="376"/>
    <cellStyle name="Normal 2 2 3 2 8" xfId="377"/>
    <cellStyle name="Normal 2 2 3 2 9" xfId="378"/>
    <cellStyle name="Normal 2 2 3 3" xfId="379"/>
    <cellStyle name="Normal 2 2 3 3 2" xfId="380"/>
    <cellStyle name="Normal 2 2 3 3 2 2" xfId="381"/>
    <cellStyle name="Normal 2 2 3 4" xfId="382"/>
    <cellStyle name="Normal 2 2 3 5" xfId="383"/>
    <cellStyle name="Normal 2 2 3 6" xfId="384"/>
    <cellStyle name="Normal 2 2 3 7" xfId="385"/>
    <cellStyle name="Normal 2 2 3 8" xfId="386"/>
    <cellStyle name="Normal 2 2 3 9" xfId="387"/>
    <cellStyle name="Normal 2 2 4" xfId="388"/>
    <cellStyle name="Normal 2 2 4 2" xfId="389"/>
    <cellStyle name="Normal 2 2 4 2 2" xfId="390"/>
    <cellStyle name="Normal 2 2 5" xfId="391"/>
    <cellStyle name="Normal 2 2 6" xfId="392"/>
    <cellStyle name="Normal 2 2 7" xfId="393"/>
    <cellStyle name="Normal 2 2 7 2" xfId="394"/>
    <cellStyle name="Normal 2 2 7 2 2" xfId="395"/>
    <cellStyle name="Normal 2 2 7 2 2 2" xfId="396"/>
    <cellStyle name="Normal 2 2 7 2 2 2 2" xfId="397"/>
    <cellStyle name="Normal 2 2 7 2 3" xfId="398"/>
    <cellStyle name="Normal 2 2 7 3" xfId="399"/>
    <cellStyle name="Normal 2 2 7 3 2" xfId="400"/>
    <cellStyle name="Normal 2 2 8" xfId="401"/>
    <cellStyle name="Normal 2 2 8 2" xfId="402"/>
    <cellStyle name="Normal 2 2 8 2 2" xfId="403"/>
    <cellStyle name="Normal 2 2 9" xfId="404"/>
    <cellStyle name="Normal 2 2_2008 oni jiliin etses" xfId="405"/>
    <cellStyle name="Normal 2 3" xfId="406"/>
    <cellStyle name="Normal 2 4" xfId="407"/>
    <cellStyle name="Normal 2 4 2" xfId="408"/>
    <cellStyle name="Normal 2 4 3" xfId="409"/>
    <cellStyle name="Normal 2 4 4" xfId="410"/>
    <cellStyle name="Normal 2 4 5" xfId="411"/>
    <cellStyle name="Normal 2 4 6" xfId="412"/>
    <cellStyle name="Normal 2 4 7" xfId="413"/>
    <cellStyle name="Normal 2 5" xfId="414"/>
    <cellStyle name="Normal 2 5 2" xfId="415"/>
    <cellStyle name="Normal 2 5 2 2" xfId="416"/>
    <cellStyle name="Normal 2 5 2 2 2" xfId="417"/>
    <cellStyle name="Normal 2 5 2 2 2 2" xfId="418"/>
    <cellStyle name="Normal 2 5 2 3" xfId="419"/>
    <cellStyle name="Normal 2 5 2 4" xfId="420"/>
    <cellStyle name="Normal 2 5 3" xfId="421"/>
    <cellStyle name="Normal 2 5 3 2" xfId="422"/>
    <cellStyle name="Normal 2 5 3 2 2" xfId="423"/>
    <cellStyle name="Normal 2 5 4" xfId="424"/>
    <cellStyle name="Normal 2 6" xfId="425"/>
    <cellStyle name="Normal 2 6 2" xfId="426"/>
    <cellStyle name="Normal 2 6 2 2" xfId="427"/>
    <cellStyle name="Normal 2 7" xfId="428"/>
    <cellStyle name="Normal 2 8" xfId="429"/>
    <cellStyle name="Normal 2 9" xfId="430"/>
    <cellStyle name="Normal 2_All Salary" xfId="431"/>
    <cellStyle name="Normal 3" xfId="432"/>
    <cellStyle name="Normal 3 2" xfId="433"/>
    <cellStyle name="Normal 3 3" xfId="434"/>
    <cellStyle name="Normal 3 4" xfId="435"/>
    <cellStyle name="Normal 3 5" xfId="436"/>
    <cellStyle name="Normal 3 6" xfId="437"/>
    <cellStyle name="Normal 3_All Final WPs_BA_2007.12.31" xfId="438"/>
    <cellStyle name="Normal 4" xfId="439"/>
    <cellStyle name="Normal 4 2" xfId="440"/>
    <cellStyle name="Normal 5" xfId="441"/>
    <cellStyle name="Normal 5 2" xfId="4"/>
    <cellStyle name="Normal 5 2 2" xfId="8"/>
    <cellStyle name="Normal 6" xfId="442"/>
    <cellStyle name="Normal 7" xfId="443"/>
    <cellStyle name="Normal 7 2" xfId="444"/>
    <cellStyle name="Normal 8" xfId="445"/>
    <cellStyle name="Normal 9" xfId="446"/>
    <cellStyle name="Percent 2" xfId="447"/>
    <cellStyle name="Percent 3" xfId="448"/>
    <cellStyle name="Percent 4" xfId="449"/>
    <cellStyle name="Rubrik1" xfId="450"/>
    <cellStyle name="Rubrik2" xfId="451"/>
    <cellStyle name="Rubrik3" xfId="452"/>
    <cellStyle name="S0" xfId="453"/>
    <cellStyle name="S10" xfId="454"/>
    <cellStyle name="S11" xfId="455"/>
    <cellStyle name="S12" xfId="456"/>
    <cellStyle name="S2" xfId="457"/>
    <cellStyle name="Обычный_PC_RUR_exper" xfId="458"/>
    <cellStyle name="쉼표 [0] 2" xfId="459"/>
    <cellStyle name="쉼표 [0]_HRSEF-NGO" xfId="460"/>
    <cellStyle name="쉼표 4" xfId="461"/>
    <cellStyle name="쉼표_Deahan" xfId="462"/>
    <cellStyle name="스타일 1" xfId="463"/>
    <cellStyle name="표준 2" xfId="464"/>
    <cellStyle name="표준 2 2" xfId="465"/>
    <cellStyle name="표준 4" xfId="466"/>
    <cellStyle name="표준_(NEW)2007년금전출납부-forus_1" xfId="467"/>
    <cellStyle name="표준_balance mayagt 2" xfId="470"/>
    <cellStyle name="표준_balance mayagt_Zambala" xfId="471"/>
    <cellStyle name="常规_Sheet1" xfId="468"/>
    <cellStyle name="標準_(04)CS Export Report" xfId="469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oraclecorp.com/content/AllPublic/Users/Users-D/david.collier-Public/ADI%20FY05/FY05_ET_SCO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6;&#1069;&#1069;&#1053;&#1062;&#1040;&#1042;%20&#1041;&#1198;&#1043;&#1044;/&#1069;&#1056;&#1069;&#1069;&#1053;&#1062;&#1040;&#1042;%20&#1058;&#1040;&#1049;&#1051;&#1040;&#1053;/2017%20&#1069;&#1088;&#1101;&#1101;&#1085;&#1094;&#1072;&#1074;/&#1040;&#1091;&#1076;&#1080;&#1090;%202017%20&#1069;&#1088;&#1101;&#1101;&#1085;&#1094;&#1072;&#1074;/&#1069;&#1056;&#1069;&#1069;&#1053;&#1062;&#1040;&#1042;/Ereentsav2013.01%20ulir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ome/Application%20Data/Microsoft/Excel/Erhet%20trade2013.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ubana/Subana2013.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oso/SOSO/CASE/balance%20maya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B Hierarchy"/>
      <sheetName val="Ext lookup"/>
      <sheetName val="cost centre"/>
      <sheetName val="Account"/>
      <sheetName val="FY05_ET_SCOA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Balance Sheet</v>
          </cell>
          <cell r="C2">
            <v>999</v>
          </cell>
          <cell r="D2">
            <v>999</v>
          </cell>
          <cell r="E2">
            <v>999</v>
          </cell>
          <cell r="G2">
            <v>999</v>
          </cell>
          <cell r="H2" t="b">
            <v>1</v>
          </cell>
          <cell r="K2">
            <v>0</v>
          </cell>
          <cell r="L2" t="str">
            <v>Balance Sheet</v>
          </cell>
          <cell r="M2">
            <v>999</v>
          </cell>
          <cell r="N2">
            <v>999</v>
          </cell>
          <cell r="O2">
            <v>999</v>
          </cell>
          <cell r="P2" t="str">
            <v>Other</v>
          </cell>
        </row>
        <row r="3">
          <cell r="A3" t="str">
            <v>021A</v>
          </cell>
          <cell r="B3" t="str">
            <v>External Reclass - License</v>
          </cell>
          <cell r="C3" t="str">
            <v>E99</v>
          </cell>
          <cell r="D3">
            <v>10</v>
          </cell>
          <cell r="E3">
            <v>999</v>
          </cell>
          <cell r="G3">
            <v>10</v>
          </cell>
          <cell r="H3" t="b">
            <v>1</v>
          </cell>
          <cell r="K3" t="str">
            <v>021A</v>
          </cell>
          <cell r="L3" t="str">
            <v>External Reclass - License</v>
          </cell>
          <cell r="M3" t="str">
            <v>E99</v>
          </cell>
          <cell r="N3">
            <v>10</v>
          </cell>
          <cell r="O3">
            <v>999</v>
          </cell>
          <cell r="P3" t="str">
            <v>Other</v>
          </cell>
        </row>
        <row r="4">
          <cell r="A4" t="str">
            <v>021B</v>
          </cell>
          <cell r="B4" t="str">
            <v>External Reclass - Support</v>
          </cell>
          <cell r="C4" t="str">
            <v>F29</v>
          </cell>
          <cell r="D4">
            <v>30</v>
          </cell>
          <cell r="E4">
            <v>999</v>
          </cell>
          <cell r="G4">
            <v>30</v>
          </cell>
          <cell r="H4" t="b">
            <v>1</v>
          </cell>
          <cell r="K4" t="str">
            <v>021B</v>
          </cell>
          <cell r="L4" t="str">
            <v>External Reclass - Support</v>
          </cell>
          <cell r="M4" t="str">
            <v>F29</v>
          </cell>
          <cell r="N4">
            <v>30</v>
          </cell>
          <cell r="O4">
            <v>999</v>
          </cell>
          <cell r="P4" t="str">
            <v>Other</v>
          </cell>
        </row>
        <row r="5">
          <cell r="A5" t="str">
            <v>021C</v>
          </cell>
          <cell r="B5" t="str">
            <v>External Reclass - Education</v>
          </cell>
          <cell r="C5" t="str">
            <v>F19</v>
          </cell>
          <cell r="D5">
            <v>40</v>
          </cell>
          <cell r="E5">
            <v>999</v>
          </cell>
          <cell r="G5">
            <v>40</v>
          </cell>
          <cell r="H5" t="b">
            <v>1</v>
          </cell>
          <cell r="K5" t="str">
            <v>021C</v>
          </cell>
          <cell r="L5" t="str">
            <v>External Reclass - Education</v>
          </cell>
          <cell r="M5" t="str">
            <v>F19</v>
          </cell>
          <cell r="N5">
            <v>40</v>
          </cell>
          <cell r="O5">
            <v>999</v>
          </cell>
          <cell r="P5" t="str">
            <v>Other</v>
          </cell>
        </row>
        <row r="6">
          <cell r="A6" t="str">
            <v>021D</v>
          </cell>
          <cell r="B6" t="str">
            <v>External Reclass - Consulting</v>
          </cell>
          <cell r="C6" t="str">
            <v>F09</v>
          </cell>
          <cell r="D6">
            <v>50</v>
          </cell>
          <cell r="E6">
            <v>999</v>
          </cell>
          <cell r="G6">
            <v>50</v>
          </cell>
          <cell r="H6" t="b">
            <v>1</v>
          </cell>
          <cell r="K6" t="str">
            <v>021D</v>
          </cell>
          <cell r="L6" t="str">
            <v>External Reclass - Consulting</v>
          </cell>
          <cell r="M6" t="str">
            <v>F09</v>
          </cell>
          <cell r="N6">
            <v>50</v>
          </cell>
          <cell r="O6">
            <v>999</v>
          </cell>
          <cell r="P6" t="str">
            <v>Other</v>
          </cell>
        </row>
        <row r="7">
          <cell r="A7" t="str">
            <v>021E</v>
          </cell>
          <cell r="B7" t="str">
            <v>External Reclass - marketing</v>
          </cell>
          <cell r="C7" t="str">
            <v>T99</v>
          </cell>
          <cell r="D7">
            <v>20</v>
          </cell>
          <cell r="E7">
            <v>999</v>
          </cell>
          <cell r="G7">
            <v>20</v>
          </cell>
          <cell r="H7" t="b">
            <v>1</v>
          </cell>
          <cell r="K7" t="str">
            <v>021E</v>
          </cell>
          <cell r="L7" t="str">
            <v>External Reclass - marketing</v>
          </cell>
          <cell r="M7" t="str">
            <v>T99</v>
          </cell>
          <cell r="N7">
            <v>20</v>
          </cell>
          <cell r="O7">
            <v>999</v>
          </cell>
          <cell r="P7" t="str">
            <v>Other</v>
          </cell>
        </row>
        <row r="8">
          <cell r="A8" t="str">
            <v>021F</v>
          </cell>
          <cell r="B8" t="str">
            <v>External Reclass - R&amp;D</v>
          </cell>
          <cell r="C8" t="str">
            <v>V49</v>
          </cell>
          <cell r="D8">
            <v>60</v>
          </cell>
          <cell r="E8">
            <v>999</v>
          </cell>
          <cell r="G8">
            <v>60</v>
          </cell>
          <cell r="H8" t="b">
            <v>1</v>
          </cell>
          <cell r="K8" t="str">
            <v>021F</v>
          </cell>
          <cell r="L8" t="str">
            <v>External Reclass - R&amp;D</v>
          </cell>
          <cell r="M8" t="str">
            <v>V49</v>
          </cell>
          <cell r="N8">
            <v>60</v>
          </cell>
          <cell r="O8">
            <v>999</v>
          </cell>
          <cell r="P8" t="str">
            <v>Other</v>
          </cell>
        </row>
        <row r="9">
          <cell r="A9" t="str">
            <v>021G</v>
          </cell>
          <cell r="B9" t="str">
            <v>External Reclass - G&amp;A</v>
          </cell>
          <cell r="C9">
            <v>959</v>
          </cell>
          <cell r="D9">
            <v>70</v>
          </cell>
          <cell r="E9">
            <v>999</v>
          </cell>
          <cell r="G9">
            <v>70</v>
          </cell>
          <cell r="H9" t="b">
            <v>1</v>
          </cell>
          <cell r="K9" t="str">
            <v>021G</v>
          </cell>
          <cell r="L9" t="str">
            <v>External Reclass - G&amp;A</v>
          </cell>
          <cell r="M9">
            <v>959</v>
          </cell>
          <cell r="N9">
            <v>70</v>
          </cell>
          <cell r="O9">
            <v>999</v>
          </cell>
          <cell r="P9" t="str">
            <v>Other</v>
          </cell>
        </row>
        <row r="10">
          <cell r="A10" t="str">
            <v>021H</v>
          </cell>
          <cell r="B10" t="str">
            <v>External Reclass - Systems integration</v>
          </cell>
          <cell r="C10">
            <v>959</v>
          </cell>
          <cell r="D10">
            <v>70</v>
          </cell>
          <cell r="E10">
            <v>999</v>
          </cell>
          <cell r="G10">
            <v>70</v>
          </cell>
          <cell r="H10" t="b">
            <v>1</v>
          </cell>
          <cell r="K10" t="str">
            <v>021H</v>
          </cell>
          <cell r="L10" t="str">
            <v>External Reclass - Systems integration</v>
          </cell>
          <cell r="M10">
            <v>959</v>
          </cell>
          <cell r="N10">
            <v>70</v>
          </cell>
          <cell r="O10">
            <v>999</v>
          </cell>
          <cell r="P10" t="str">
            <v>Other</v>
          </cell>
        </row>
        <row r="11">
          <cell r="A11" t="str">
            <v>021J</v>
          </cell>
          <cell r="B11" t="str">
            <v>External Reclass - Advanced Product Services</v>
          </cell>
          <cell r="C11" t="str">
            <v>S09</v>
          </cell>
          <cell r="D11">
            <v>32</v>
          </cell>
          <cell r="E11">
            <v>999</v>
          </cell>
          <cell r="G11">
            <v>32</v>
          </cell>
          <cell r="H11" t="b">
            <v>1</v>
          </cell>
          <cell r="K11" t="str">
            <v>021J</v>
          </cell>
          <cell r="L11" t="str">
            <v>External Reclass - Advanced Product Services</v>
          </cell>
          <cell r="M11" t="str">
            <v>S09</v>
          </cell>
          <cell r="N11">
            <v>32</v>
          </cell>
          <cell r="O11">
            <v>999</v>
          </cell>
          <cell r="P11" t="str">
            <v>Other</v>
          </cell>
        </row>
        <row r="12">
          <cell r="A12" t="str">
            <v>021K</v>
          </cell>
          <cell r="B12" t="str">
            <v>External Reclass - Business online</v>
          </cell>
          <cell r="C12" t="str">
            <v>V79</v>
          </cell>
          <cell r="D12">
            <v>75</v>
          </cell>
          <cell r="E12">
            <v>999</v>
          </cell>
          <cell r="G12">
            <v>75</v>
          </cell>
          <cell r="H12" t="b">
            <v>1</v>
          </cell>
          <cell r="K12" t="str">
            <v>021K</v>
          </cell>
          <cell r="L12" t="str">
            <v>External Reclass - Business online</v>
          </cell>
          <cell r="M12" t="str">
            <v>V79</v>
          </cell>
          <cell r="N12">
            <v>75</v>
          </cell>
          <cell r="O12">
            <v>999</v>
          </cell>
          <cell r="P12" t="str">
            <v>Other</v>
          </cell>
        </row>
        <row r="13">
          <cell r="A13" t="str">
            <v>021L</v>
          </cell>
          <cell r="B13" t="str">
            <v>External Reclass - License Updates</v>
          </cell>
          <cell r="C13" t="str">
            <v>L09</v>
          </cell>
          <cell r="D13">
            <v>31</v>
          </cell>
          <cell r="E13">
            <v>999</v>
          </cell>
          <cell r="G13">
            <v>31</v>
          </cell>
          <cell r="H13" t="b">
            <v>1</v>
          </cell>
          <cell r="K13" t="str">
            <v>021L</v>
          </cell>
          <cell r="L13" t="str">
            <v>External Reclass - License Updates</v>
          </cell>
          <cell r="M13" t="str">
            <v>L09</v>
          </cell>
          <cell r="N13">
            <v>31</v>
          </cell>
          <cell r="O13">
            <v>999</v>
          </cell>
          <cell r="P13" t="str">
            <v>Other</v>
          </cell>
        </row>
        <row r="14">
          <cell r="A14">
            <v>961</v>
          </cell>
          <cell r="B14" t="str">
            <v>DXB ALLOCATION</v>
          </cell>
          <cell r="C14">
            <v>999</v>
          </cell>
          <cell r="D14">
            <v>999</v>
          </cell>
          <cell r="E14">
            <v>999</v>
          </cell>
          <cell r="G14">
            <v>999</v>
          </cell>
          <cell r="H14" t="b">
            <v>1</v>
          </cell>
          <cell r="K14">
            <v>961</v>
          </cell>
          <cell r="L14" t="str">
            <v>DXB ALLOCATION</v>
          </cell>
          <cell r="M14">
            <v>999</v>
          </cell>
          <cell r="N14">
            <v>999</v>
          </cell>
          <cell r="O14">
            <v>999</v>
          </cell>
          <cell r="P14" t="str">
            <v>Other</v>
          </cell>
        </row>
        <row r="15">
          <cell r="A15">
            <v>962</v>
          </cell>
          <cell r="B15" t="str">
            <v>AUH ALLOCATION</v>
          </cell>
          <cell r="C15">
            <v>999</v>
          </cell>
          <cell r="D15">
            <v>999</v>
          </cell>
          <cell r="E15">
            <v>999</v>
          </cell>
          <cell r="G15">
            <v>999</v>
          </cell>
          <cell r="H15" t="b">
            <v>1</v>
          </cell>
          <cell r="K15">
            <v>962</v>
          </cell>
          <cell r="L15" t="str">
            <v>AUH ALLOCATION</v>
          </cell>
          <cell r="M15">
            <v>999</v>
          </cell>
          <cell r="N15">
            <v>999</v>
          </cell>
          <cell r="O15">
            <v>999</v>
          </cell>
          <cell r="P15" t="str">
            <v>Other</v>
          </cell>
        </row>
        <row r="16">
          <cell r="A16">
            <v>963</v>
          </cell>
          <cell r="B16" t="str">
            <v>BRN ALLOCATION</v>
          </cell>
          <cell r="C16">
            <v>999</v>
          </cell>
          <cell r="D16">
            <v>999</v>
          </cell>
          <cell r="E16">
            <v>999</v>
          </cell>
          <cell r="G16">
            <v>999</v>
          </cell>
          <cell r="H16" t="b">
            <v>1</v>
          </cell>
          <cell r="K16">
            <v>963</v>
          </cell>
          <cell r="L16" t="str">
            <v>BRN ALLOCATION</v>
          </cell>
          <cell r="M16">
            <v>999</v>
          </cell>
          <cell r="N16">
            <v>999</v>
          </cell>
          <cell r="O16">
            <v>999</v>
          </cell>
          <cell r="P16" t="str">
            <v>Other</v>
          </cell>
        </row>
        <row r="17">
          <cell r="A17">
            <v>964</v>
          </cell>
          <cell r="B17" t="str">
            <v>KWT ALLOCATION</v>
          </cell>
          <cell r="C17">
            <v>999</v>
          </cell>
          <cell r="D17">
            <v>999</v>
          </cell>
          <cell r="E17">
            <v>999</v>
          </cell>
          <cell r="G17">
            <v>999</v>
          </cell>
          <cell r="H17" t="b">
            <v>1</v>
          </cell>
          <cell r="K17">
            <v>964</v>
          </cell>
          <cell r="L17" t="str">
            <v>KWT ALLOCATION</v>
          </cell>
          <cell r="M17">
            <v>999</v>
          </cell>
          <cell r="N17">
            <v>999</v>
          </cell>
          <cell r="O17">
            <v>999</v>
          </cell>
          <cell r="P17" t="str">
            <v>Other</v>
          </cell>
        </row>
        <row r="18">
          <cell r="A18" t="str">
            <v>0MS1</v>
          </cell>
          <cell r="B18" t="str">
            <v>Facility Reserves Incurred</v>
          </cell>
          <cell r="C18" t="str">
            <v>MM9</v>
          </cell>
          <cell r="D18">
            <v>70</v>
          </cell>
          <cell r="E18">
            <v>999</v>
          </cell>
          <cell r="G18">
            <v>70</v>
          </cell>
          <cell r="H18" t="b">
            <v>1</v>
          </cell>
          <cell r="K18" t="str">
            <v>0MS1</v>
          </cell>
          <cell r="L18" t="str">
            <v>Facility Reserves Incurred</v>
          </cell>
          <cell r="M18" t="str">
            <v>MM9</v>
          </cell>
          <cell r="N18">
            <v>70</v>
          </cell>
          <cell r="O18">
            <v>999</v>
          </cell>
          <cell r="P18" t="str">
            <v>Other</v>
          </cell>
        </row>
        <row r="19">
          <cell r="A19" t="str">
            <v>0MS2</v>
          </cell>
          <cell r="B19" t="str">
            <v>Facility Reserves Allocated</v>
          </cell>
          <cell r="C19" t="str">
            <v>MN9</v>
          </cell>
          <cell r="D19">
            <v>70</v>
          </cell>
          <cell r="E19">
            <v>999</v>
          </cell>
          <cell r="G19">
            <v>70</v>
          </cell>
          <cell r="H19" t="b">
            <v>1</v>
          </cell>
          <cell r="K19" t="str">
            <v>0MS2</v>
          </cell>
          <cell r="L19" t="str">
            <v>Facility Reserves Allocated</v>
          </cell>
          <cell r="M19" t="str">
            <v>MN9</v>
          </cell>
          <cell r="N19">
            <v>70</v>
          </cell>
          <cell r="O19">
            <v>999</v>
          </cell>
          <cell r="P19" t="str">
            <v>Other</v>
          </cell>
        </row>
        <row r="20">
          <cell r="A20">
            <v>1000</v>
          </cell>
          <cell r="B20" t="str">
            <v>Consulting Org Products Revenue</v>
          </cell>
          <cell r="C20">
            <v>149</v>
          </cell>
          <cell r="D20">
            <v>50</v>
          </cell>
          <cell r="E20">
            <v>999</v>
          </cell>
          <cell r="G20">
            <v>50</v>
          </cell>
          <cell r="H20" t="b">
            <v>1</v>
          </cell>
          <cell r="K20">
            <v>1000</v>
          </cell>
          <cell r="L20" t="str">
            <v>Consulting Org Products Revenue</v>
          </cell>
          <cell r="M20">
            <v>149</v>
          </cell>
          <cell r="N20">
            <v>50</v>
          </cell>
          <cell r="O20">
            <v>999</v>
          </cell>
          <cell r="P20" t="str">
            <v>Other</v>
          </cell>
        </row>
      </sheetData>
      <sheetData sheetId="3" refreshError="1">
        <row r="2">
          <cell r="A2">
            <v>10000</v>
          </cell>
          <cell r="B2" t="str">
            <v>ABN Amro Receipts Account</v>
          </cell>
          <cell r="C2" t="str">
            <v>Cash Man</v>
          </cell>
          <cell r="D2" t="str">
            <v>Asset</v>
          </cell>
          <cell r="E2" t="str">
            <v>B1 : BANK ACCOUNTS</v>
          </cell>
          <cell r="F2" t="str">
            <v>India</v>
          </cell>
          <cell r="H2">
            <v>10000</v>
          </cell>
          <cell r="I2" t="str">
            <v>ABN Amro Receipts Account</v>
          </cell>
          <cell r="J2" t="str">
            <v>Asset</v>
          </cell>
          <cell r="L2" t="str">
            <v>B1 : BANK ACCOUNTS</v>
          </cell>
          <cell r="M2" t="str">
            <v>Local</v>
          </cell>
        </row>
        <row r="3">
          <cell r="A3">
            <v>10001</v>
          </cell>
          <cell r="B3" t="str">
            <v>ABN Amro Payments Account</v>
          </cell>
          <cell r="C3" t="str">
            <v>Cash Man</v>
          </cell>
          <cell r="D3" t="str">
            <v>Asset</v>
          </cell>
          <cell r="E3" t="str">
            <v>B1 : BANK ACCOUNTS</v>
          </cell>
          <cell r="F3" t="str">
            <v>India</v>
          </cell>
          <cell r="H3">
            <v>10001</v>
          </cell>
          <cell r="I3" t="str">
            <v>ABN Amro Payments Account</v>
          </cell>
          <cell r="J3" t="str">
            <v>Asset</v>
          </cell>
          <cell r="L3" t="str">
            <v>B2 : CASH POOL</v>
          </cell>
          <cell r="M3" t="str">
            <v>SSC</v>
          </cell>
        </row>
        <row r="4">
          <cell r="A4">
            <v>10002</v>
          </cell>
          <cell r="B4" t="str">
            <v>ABN Investment Account</v>
          </cell>
          <cell r="C4" t="str">
            <v>Cash Man</v>
          </cell>
          <cell r="D4" t="str">
            <v>Asset</v>
          </cell>
          <cell r="E4" t="str">
            <v>B1 : BANK ACCOUNTS</v>
          </cell>
          <cell r="F4" t="str">
            <v>India</v>
          </cell>
          <cell r="H4">
            <v>10002</v>
          </cell>
          <cell r="I4" t="str">
            <v>ABN Investment Account</v>
          </cell>
          <cell r="J4" t="str">
            <v>Asset</v>
          </cell>
          <cell r="L4" t="str">
            <v>B3 : AR CLEARING</v>
          </cell>
          <cell r="M4" t="str">
            <v>India</v>
          </cell>
        </row>
        <row r="5">
          <cell r="A5">
            <v>10003</v>
          </cell>
          <cell r="B5" t="str">
            <v>ESPP Account</v>
          </cell>
          <cell r="C5" t="str">
            <v>Cash Man</v>
          </cell>
          <cell r="D5" t="str">
            <v>Asset</v>
          </cell>
          <cell r="E5" t="str">
            <v>B1 : BANK ACCOUNTS</v>
          </cell>
          <cell r="F5" t="str">
            <v>India</v>
          </cell>
          <cell r="H5">
            <v>10003</v>
          </cell>
          <cell r="I5" t="str">
            <v>ESPP Account</v>
          </cell>
          <cell r="J5" t="str">
            <v>Asset</v>
          </cell>
          <cell r="L5" t="str">
            <v>B4 : AP CLEARING</v>
          </cell>
        </row>
        <row r="6">
          <cell r="A6">
            <v>10004</v>
          </cell>
          <cell r="B6" t="str">
            <v>Social Fund account</v>
          </cell>
          <cell r="C6" t="str">
            <v>Cash Man</v>
          </cell>
          <cell r="D6" t="str">
            <v>Asset</v>
          </cell>
          <cell r="E6" t="str">
            <v>B1 : BANK ACCOUNTS</v>
          </cell>
          <cell r="F6" t="str">
            <v>India</v>
          </cell>
          <cell r="H6">
            <v>10004</v>
          </cell>
          <cell r="I6" t="str">
            <v>Social Fund account</v>
          </cell>
          <cell r="J6" t="str">
            <v>Asset</v>
          </cell>
          <cell r="L6" t="str">
            <v>B5 : OTHER CLEARING</v>
          </cell>
        </row>
        <row r="7">
          <cell r="A7">
            <v>10007</v>
          </cell>
          <cell r="B7" t="str">
            <v>Bank Charges</v>
          </cell>
          <cell r="C7" t="str">
            <v>Cash Man</v>
          </cell>
          <cell r="D7" t="str">
            <v>Asset</v>
          </cell>
          <cell r="E7" t="str">
            <v>B1 : BANK ACCOUNTS</v>
          </cell>
          <cell r="F7" t="str">
            <v>India</v>
          </cell>
          <cell r="H7">
            <v>10007</v>
          </cell>
          <cell r="I7" t="str">
            <v>Bank Charges</v>
          </cell>
          <cell r="J7" t="str">
            <v>Asset</v>
          </cell>
          <cell r="L7" t="str">
            <v>B6 : PETTY CASH</v>
          </cell>
        </row>
        <row r="8">
          <cell r="A8">
            <v>10010</v>
          </cell>
          <cell r="B8" t="str">
            <v>ABN USD Receipt Account</v>
          </cell>
          <cell r="C8" t="str">
            <v>Cash Man</v>
          </cell>
          <cell r="D8" t="str">
            <v>Asset</v>
          </cell>
          <cell r="E8" t="str">
            <v>B1 : BANK ACCOUNTS</v>
          </cell>
          <cell r="F8" t="str">
            <v>India</v>
          </cell>
          <cell r="H8">
            <v>10010</v>
          </cell>
          <cell r="I8" t="str">
            <v>ABN USD Receipt Account</v>
          </cell>
          <cell r="J8" t="str">
            <v>Asset</v>
          </cell>
          <cell r="L8" t="str">
            <v>C1 : SHORT TERM INVESTMENTS</v>
          </cell>
        </row>
        <row r="9">
          <cell r="A9">
            <v>10011</v>
          </cell>
          <cell r="B9" t="str">
            <v>ABN USD Payment Account</v>
          </cell>
          <cell r="C9" t="str">
            <v>Cash Man</v>
          </cell>
          <cell r="D9" t="str">
            <v>Asset</v>
          </cell>
          <cell r="E9" t="str">
            <v>B1 : BANK ACCOUNTS</v>
          </cell>
          <cell r="F9" t="str">
            <v>India</v>
          </cell>
          <cell r="H9">
            <v>10011</v>
          </cell>
          <cell r="I9" t="str">
            <v>ABN USD Payment Account</v>
          </cell>
          <cell r="J9" t="str">
            <v>Asset</v>
          </cell>
          <cell r="L9" t="str">
            <v>D1 : TRADE RECEIVABLES</v>
          </cell>
        </row>
        <row r="10">
          <cell r="A10">
            <v>10012</v>
          </cell>
          <cell r="B10" t="str">
            <v>ABN USD Investment Account</v>
          </cell>
          <cell r="C10" t="str">
            <v>Cash Man</v>
          </cell>
          <cell r="D10" t="str">
            <v>Asset</v>
          </cell>
          <cell r="E10" t="str">
            <v>B1 : BANK ACCOUNTS</v>
          </cell>
          <cell r="F10" t="str">
            <v>India</v>
          </cell>
          <cell r="H10">
            <v>10012</v>
          </cell>
          <cell r="I10" t="str">
            <v>ABN USD Investment Account</v>
          </cell>
          <cell r="J10" t="str">
            <v>Asset</v>
          </cell>
          <cell r="L10" t="str">
            <v>D10 : OTHER</v>
          </cell>
        </row>
        <row r="11">
          <cell r="A11">
            <v>10020</v>
          </cell>
          <cell r="B11" t="str">
            <v>ABN Euro Account</v>
          </cell>
          <cell r="C11" t="str">
            <v>Cash Man</v>
          </cell>
          <cell r="D11" t="str">
            <v>Asset</v>
          </cell>
          <cell r="E11" t="str">
            <v>B1 : BANK ACCOUNTS</v>
          </cell>
          <cell r="F11" t="str">
            <v>India</v>
          </cell>
          <cell r="H11">
            <v>10020</v>
          </cell>
          <cell r="I11" t="str">
            <v>ABN Euro Account</v>
          </cell>
          <cell r="J11" t="str">
            <v>Asset</v>
          </cell>
          <cell r="L11" t="str">
            <v>D10 : OTHER</v>
          </cell>
        </row>
        <row r="12">
          <cell r="A12">
            <v>10040</v>
          </cell>
          <cell r="B12" t="str">
            <v>Raiffeisen Bank Local Currency Account</v>
          </cell>
          <cell r="C12" t="str">
            <v>Cash Man</v>
          </cell>
          <cell r="D12" t="str">
            <v>Asset</v>
          </cell>
          <cell r="E12" t="str">
            <v>B1 : BANK ACCOUNTS</v>
          </cell>
          <cell r="F12" t="str">
            <v>India</v>
          </cell>
          <cell r="H12">
            <v>10040</v>
          </cell>
          <cell r="I12" t="str">
            <v>Raiffeisen Bank Local Currency Account</v>
          </cell>
          <cell r="J12" t="str">
            <v>Asset</v>
          </cell>
          <cell r="L12" t="str">
            <v>D11 : VAT &amp; SALES TAX ON REC</v>
          </cell>
        </row>
        <row r="13">
          <cell r="A13">
            <v>10041</v>
          </cell>
          <cell r="B13" t="str">
            <v>Raiffeisen Bank Foreign Currency Account</v>
          </cell>
          <cell r="C13" t="str">
            <v>Cash Man</v>
          </cell>
          <cell r="D13" t="str">
            <v>Asset</v>
          </cell>
          <cell r="E13" t="str">
            <v>B1 : BANK ACCOUNTS</v>
          </cell>
          <cell r="F13" t="str">
            <v>India</v>
          </cell>
          <cell r="H13">
            <v>10041</v>
          </cell>
          <cell r="I13" t="str">
            <v>Raiffeisen Bank Foreign Currency Account</v>
          </cell>
          <cell r="J13" t="str">
            <v>Asset</v>
          </cell>
          <cell r="L13" t="str">
            <v>D2 : VAT IN RECEIVABLES</v>
          </cell>
        </row>
        <row r="14">
          <cell r="A14">
            <v>10042</v>
          </cell>
          <cell r="B14" t="str">
            <v>Raiffeisen Bank EUR Account</v>
          </cell>
          <cell r="C14" t="str">
            <v>Cash Man</v>
          </cell>
          <cell r="D14" t="str">
            <v>Asset</v>
          </cell>
          <cell r="E14" t="str">
            <v>B1 : BANK ACCOUNTS</v>
          </cell>
          <cell r="F14" t="str">
            <v>India</v>
          </cell>
          <cell r="H14">
            <v>10042</v>
          </cell>
          <cell r="I14" t="str">
            <v>Raiffeisen Bank EUR Account</v>
          </cell>
          <cell r="J14" t="str">
            <v>Asset</v>
          </cell>
          <cell r="L14" t="str">
            <v>D3 : UNBILLED LICENCE</v>
          </cell>
        </row>
        <row r="15">
          <cell r="A15">
            <v>10043</v>
          </cell>
          <cell r="B15" t="str">
            <v>Raiffeisen Bank USD Account</v>
          </cell>
          <cell r="C15" t="str">
            <v>Cash Man</v>
          </cell>
          <cell r="D15" t="str">
            <v>Asset</v>
          </cell>
          <cell r="E15" t="str">
            <v>B1 : BANK ACCOUNTS</v>
          </cell>
          <cell r="F15" t="str">
            <v>India</v>
          </cell>
          <cell r="H15">
            <v>10043</v>
          </cell>
          <cell r="I15" t="str">
            <v>Raiffeisen Bank USD Account</v>
          </cell>
          <cell r="J15" t="str">
            <v>Asset</v>
          </cell>
          <cell r="L15" t="str">
            <v>D4 : UNBILLED SUPPORT</v>
          </cell>
        </row>
        <row r="16">
          <cell r="A16">
            <v>10050</v>
          </cell>
          <cell r="B16" t="str">
            <v>Citibank Beirut LBP</v>
          </cell>
          <cell r="C16" t="str">
            <v>Cash Man</v>
          </cell>
          <cell r="D16" t="str">
            <v>Asset</v>
          </cell>
          <cell r="E16" t="str">
            <v>B1 : BANK ACCOUNTS</v>
          </cell>
          <cell r="F16" t="str">
            <v>India</v>
          </cell>
          <cell r="H16">
            <v>10050</v>
          </cell>
          <cell r="I16" t="str">
            <v>Citibank Beirut LBP</v>
          </cell>
          <cell r="J16" t="str">
            <v>Asset</v>
          </cell>
          <cell r="L16" t="str">
            <v>D4 : UNBILLED SUPPORT</v>
          </cell>
        </row>
        <row r="17">
          <cell r="A17">
            <v>10100</v>
          </cell>
          <cell r="B17" t="str">
            <v>Cheques in Transit</v>
          </cell>
          <cell r="C17" t="str">
            <v>GL</v>
          </cell>
          <cell r="D17" t="str">
            <v>Asset</v>
          </cell>
          <cell r="E17" t="str">
            <v>B1 : BANK ACCOUNTS</v>
          </cell>
          <cell r="F17" t="str">
            <v>SSC</v>
          </cell>
          <cell r="H17">
            <v>10100</v>
          </cell>
          <cell r="I17" t="str">
            <v>Cheques in Transit</v>
          </cell>
          <cell r="J17" t="str">
            <v>Asset</v>
          </cell>
          <cell r="L17" t="str">
            <v>D5 : UNBILLED PREM SUPPORT</v>
          </cell>
        </row>
        <row r="18">
          <cell r="A18">
            <v>10500</v>
          </cell>
          <cell r="B18" t="str">
            <v>Legacy Bank 10500-10599</v>
          </cell>
          <cell r="C18" t="str">
            <v>local</v>
          </cell>
          <cell r="D18" t="str">
            <v>Asset</v>
          </cell>
          <cell r="E18" t="str">
            <v>B1 : BANK ACCOUNTS</v>
          </cell>
          <cell r="F18" t="str">
            <v>Local</v>
          </cell>
          <cell r="H18">
            <v>10500</v>
          </cell>
          <cell r="I18" t="str">
            <v>Legacy Bank 10500-10599</v>
          </cell>
          <cell r="J18" t="str">
            <v>Asset</v>
          </cell>
          <cell r="L18" t="str">
            <v>D6 : UNBILLED CONSULTING</v>
          </cell>
        </row>
        <row r="19">
          <cell r="A19">
            <v>10501</v>
          </cell>
          <cell r="B19" t="str">
            <v>Local Currency Account</v>
          </cell>
          <cell r="C19" t="str">
            <v>local</v>
          </cell>
          <cell r="D19" t="str">
            <v>Asset</v>
          </cell>
          <cell r="E19" t="str">
            <v>B1 : BANK ACCOUNTS</v>
          </cell>
          <cell r="F19" t="str">
            <v>Local</v>
          </cell>
          <cell r="H19">
            <v>10501</v>
          </cell>
          <cell r="I19" t="str">
            <v>Local Currency Account</v>
          </cell>
          <cell r="J19" t="str">
            <v>Asset</v>
          </cell>
          <cell r="L19" t="str">
            <v>D7 : UNBILLED EDUCATION</v>
          </cell>
        </row>
        <row r="20">
          <cell r="A20">
            <v>10502</v>
          </cell>
          <cell r="B20" t="str">
            <v>USD Account</v>
          </cell>
          <cell r="C20" t="str">
            <v>local</v>
          </cell>
          <cell r="D20" t="str">
            <v>Asset</v>
          </cell>
          <cell r="E20" t="str">
            <v>B1 : BANK ACCOUNTS</v>
          </cell>
          <cell r="F20" t="str">
            <v>Local</v>
          </cell>
          <cell r="H20">
            <v>10502</v>
          </cell>
          <cell r="I20" t="str">
            <v>USD Account</v>
          </cell>
          <cell r="J20" t="str">
            <v>Asset</v>
          </cell>
          <cell r="L20" t="str">
            <v>D8 : UNEARNED IN RECEIVABLES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YP"/>
      <sheetName val="1"/>
      <sheetName val="2"/>
      <sheetName val="3"/>
      <sheetName val="4"/>
      <sheetName val="5"/>
      <sheetName val="Daraa tailan"/>
      <sheetName val="Sheet2"/>
      <sheetName val="Sheet3"/>
      <sheetName val="Sheet4"/>
    </sheetNames>
    <sheetDataSet>
      <sheetData sheetId="0" refreshError="1"/>
      <sheetData sheetId="1" refreshError="1"/>
      <sheetData sheetId="2" refreshError="1">
        <row r="4">
          <cell r="A4" t="str">
            <v>"Эрээнцав" ХК</v>
          </cell>
        </row>
        <row r="5">
          <cell r="A5" t="str">
            <v>(Аж ахуйн нэгж байгууллагын  нэр)</v>
          </cell>
          <cell r="D5" t="str">
            <v>(төгрөгөөр)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YP"/>
      <sheetName val="1"/>
      <sheetName val="2"/>
      <sheetName val="3"/>
      <sheetName val="4"/>
      <sheetName val="5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>
        <row r="5">
          <cell r="A5" t="str">
            <v>(Аж ахуйн нэгж байгууллагын  нэр)</v>
          </cell>
          <cell r="D5" t="str">
            <v>(төгрөгөөр)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DR"/>
      <sheetName val="dans kod"/>
      <sheetName val="Journal (2013)"/>
      <sheetName val="NUU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Mayagt TT-02"/>
      <sheetName val="Mayagt TT-11"/>
    </sheetNames>
    <sheetDataSet>
      <sheetData sheetId="0"/>
      <sheetData sheetId="1"/>
      <sheetData sheetId="2"/>
      <sheetData sheetId="3"/>
      <sheetData sheetId="4">
        <row r="44">
          <cell r="I44" t="str">
            <v>/................./</v>
          </cell>
        </row>
      </sheetData>
      <sheetData sheetId="5">
        <row r="4">
          <cell r="A4" t="str">
            <v>"Сүбана Импайр" ХХК</v>
          </cell>
        </row>
        <row r="70">
          <cell r="C70">
            <v>1000000</v>
          </cell>
          <cell r="D70">
            <v>1000000</v>
          </cell>
        </row>
      </sheetData>
      <sheetData sheetId="6">
        <row r="4">
          <cell r="D4" t="str">
            <v xml:space="preserve">                            2013 Îíû 12 ñàðûí 31 ºäºð</v>
          </cell>
        </row>
      </sheetData>
      <sheetData sheetId="7"/>
      <sheetData sheetId="8"/>
      <sheetData sheetId="9"/>
      <sheetData sheetId="10"/>
      <sheetData sheetId="11"/>
      <sheetData sheetId="12">
        <row r="6">
          <cell r="E6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F39">
            <v>0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YP"/>
      <sheetName val="XAP"/>
      <sheetName val="Sheet4"/>
      <sheetName val="Sheet5"/>
      <sheetName val="2"/>
      <sheetName val="3-4"/>
      <sheetName val="5"/>
      <sheetName val="6"/>
      <sheetName val="BALAHC"/>
      <sheetName val="15"/>
      <sheetName val="14"/>
      <sheetName val="13"/>
      <sheetName val="Sheet1"/>
      <sheetName val="12"/>
      <sheetName val="11"/>
      <sheetName val="9"/>
      <sheetName val="10"/>
      <sheetName val="8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C4" t="str">
            <v>(Аж ахуйн нэгж áàéãóóëëàãûí  нэр)</v>
          </cell>
        </row>
        <row r="77">
          <cell r="D77" t="str">
            <v>___________________</v>
          </cell>
        </row>
        <row r="78">
          <cell r="D78" t="str">
            <v>___________________</v>
          </cell>
        </row>
      </sheetData>
      <sheetData sheetId="6" refreshError="1"/>
      <sheetData sheetId="7" refreshError="1">
        <row r="4">
          <cell r="F4" t="str">
            <v>2006  оны 03 сар 31 ºдºр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A22" sqref="A22:J22"/>
    </sheetView>
  </sheetViews>
  <sheetFormatPr defaultColWidth="8.140625" defaultRowHeight="12.75"/>
  <cols>
    <col min="1" max="1" width="18" style="2" customWidth="1"/>
    <col min="2" max="2" width="4.140625" style="2" customWidth="1"/>
    <col min="3" max="8" width="4" style="2" customWidth="1"/>
    <col min="9" max="9" width="11.42578125" style="2" customWidth="1"/>
    <col min="10" max="10" width="27.5703125" style="2" customWidth="1"/>
    <col min="11" max="253" width="8.140625" style="2"/>
    <col min="254" max="254" width="10.140625" style="2" customWidth="1"/>
    <col min="255" max="255" width="7.42578125" style="2" customWidth="1"/>
    <col min="256" max="256" width="4.5703125" style="2" customWidth="1"/>
    <col min="257" max="262" width="3.5703125" style="2" customWidth="1"/>
    <col min="263" max="263" width="11.42578125" style="2" customWidth="1"/>
    <col min="264" max="264" width="27.5703125" style="2" customWidth="1"/>
    <col min="265" max="509" width="8.140625" style="2"/>
    <col min="510" max="510" width="10.140625" style="2" customWidth="1"/>
    <col min="511" max="511" width="7.42578125" style="2" customWidth="1"/>
    <col min="512" max="512" width="4.5703125" style="2" customWidth="1"/>
    <col min="513" max="518" width="3.5703125" style="2" customWidth="1"/>
    <col min="519" max="519" width="11.42578125" style="2" customWidth="1"/>
    <col min="520" max="520" width="27.5703125" style="2" customWidth="1"/>
    <col min="521" max="765" width="8.140625" style="2"/>
    <col min="766" max="766" width="10.140625" style="2" customWidth="1"/>
    <col min="767" max="767" width="7.42578125" style="2" customWidth="1"/>
    <col min="768" max="768" width="4.5703125" style="2" customWidth="1"/>
    <col min="769" max="774" width="3.5703125" style="2" customWidth="1"/>
    <col min="775" max="775" width="11.42578125" style="2" customWidth="1"/>
    <col min="776" max="776" width="27.5703125" style="2" customWidth="1"/>
    <col min="777" max="1021" width="8.140625" style="2"/>
    <col min="1022" max="1022" width="10.140625" style="2" customWidth="1"/>
    <col min="1023" max="1023" width="7.42578125" style="2" customWidth="1"/>
    <col min="1024" max="1024" width="4.5703125" style="2" customWidth="1"/>
    <col min="1025" max="1030" width="3.5703125" style="2" customWidth="1"/>
    <col min="1031" max="1031" width="11.42578125" style="2" customWidth="1"/>
    <col min="1032" max="1032" width="27.5703125" style="2" customWidth="1"/>
    <col min="1033" max="1277" width="8.140625" style="2"/>
    <col min="1278" max="1278" width="10.140625" style="2" customWidth="1"/>
    <col min="1279" max="1279" width="7.42578125" style="2" customWidth="1"/>
    <col min="1280" max="1280" width="4.5703125" style="2" customWidth="1"/>
    <col min="1281" max="1286" width="3.5703125" style="2" customWidth="1"/>
    <col min="1287" max="1287" width="11.42578125" style="2" customWidth="1"/>
    <col min="1288" max="1288" width="27.5703125" style="2" customWidth="1"/>
    <col min="1289" max="1533" width="8.140625" style="2"/>
    <col min="1534" max="1534" width="10.140625" style="2" customWidth="1"/>
    <col min="1535" max="1535" width="7.42578125" style="2" customWidth="1"/>
    <col min="1536" max="1536" width="4.5703125" style="2" customWidth="1"/>
    <col min="1537" max="1542" width="3.5703125" style="2" customWidth="1"/>
    <col min="1543" max="1543" width="11.42578125" style="2" customWidth="1"/>
    <col min="1544" max="1544" width="27.5703125" style="2" customWidth="1"/>
    <col min="1545" max="1789" width="8.140625" style="2"/>
    <col min="1790" max="1790" width="10.140625" style="2" customWidth="1"/>
    <col min="1791" max="1791" width="7.42578125" style="2" customWidth="1"/>
    <col min="1792" max="1792" width="4.5703125" style="2" customWidth="1"/>
    <col min="1793" max="1798" width="3.5703125" style="2" customWidth="1"/>
    <col min="1799" max="1799" width="11.42578125" style="2" customWidth="1"/>
    <col min="1800" max="1800" width="27.5703125" style="2" customWidth="1"/>
    <col min="1801" max="2045" width="8.140625" style="2"/>
    <col min="2046" max="2046" width="10.140625" style="2" customWidth="1"/>
    <col min="2047" max="2047" width="7.42578125" style="2" customWidth="1"/>
    <col min="2048" max="2048" width="4.5703125" style="2" customWidth="1"/>
    <col min="2049" max="2054" width="3.5703125" style="2" customWidth="1"/>
    <col min="2055" max="2055" width="11.42578125" style="2" customWidth="1"/>
    <col min="2056" max="2056" width="27.5703125" style="2" customWidth="1"/>
    <col min="2057" max="2301" width="8.140625" style="2"/>
    <col min="2302" max="2302" width="10.140625" style="2" customWidth="1"/>
    <col min="2303" max="2303" width="7.42578125" style="2" customWidth="1"/>
    <col min="2304" max="2304" width="4.5703125" style="2" customWidth="1"/>
    <col min="2305" max="2310" width="3.5703125" style="2" customWidth="1"/>
    <col min="2311" max="2311" width="11.42578125" style="2" customWidth="1"/>
    <col min="2312" max="2312" width="27.5703125" style="2" customWidth="1"/>
    <col min="2313" max="2557" width="8.140625" style="2"/>
    <col min="2558" max="2558" width="10.140625" style="2" customWidth="1"/>
    <col min="2559" max="2559" width="7.42578125" style="2" customWidth="1"/>
    <col min="2560" max="2560" width="4.5703125" style="2" customWidth="1"/>
    <col min="2561" max="2566" width="3.5703125" style="2" customWidth="1"/>
    <col min="2567" max="2567" width="11.42578125" style="2" customWidth="1"/>
    <col min="2568" max="2568" width="27.5703125" style="2" customWidth="1"/>
    <col min="2569" max="2813" width="8.140625" style="2"/>
    <col min="2814" max="2814" width="10.140625" style="2" customWidth="1"/>
    <col min="2815" max="2815" width="7.42578125" style="2" customWidth="1"/>
    <col min="2816" max="2816" width="4.5703125" style="2" customWidth="1"/>
    <col min="2817" max="2822" width="3.5703125" style="2" customWidth="1"/>
    <col min="2823" max="2823" width="11.42578125" style="2" customWidth="1"/>
    <col min="2824" max="2824" width="27.5703125" style="2" customWidth="1"/>
    <col min="2825" max="3069" width="8.140625" style="2"/>
    <col min="3070" max="3070" width="10.140625" style="2" customWidth="1"/>
    <col min="3071" max="3071" width="7.42578125" style="2" customWidth="1"/>
    <col min="3072" max="3072" width="4.5703125" style="2" customWidth="1"/>
    <col min="3073" max="3078" width="3.5703125" style="2" customWidth="1"/>
    <col min="3079" max="3079" width="11.42578125" style="2" customWidth="1"/>
    <col min="3080" max="3080" width="27.5703125" style="2" customWidth="1"/>
    <col min="3081" max="3325" width="8.140625" style="2"/>
    <col min="3326" max="3326" width="10.140625" style="2" customWidth="1"/>
    <col min="3327" max="3327" width="7.42578125" style="2" customWidth="1"/>
    <col min="3328" max="3328" width="4.5703125" style="2" customWidth="1"/>
    <col min="3329" max="3334" width="3.5703125" style="2" customWidth="1"/>
    <col min="3335" max="3335" width="11.42578125" style="2" customWidth="1"/>
    <col min="3336" max="3336" width="27.5703125" style="2" customWidth="1"/>
    <col min="3337" max="3581" width="8.140625" style="2"/>
    <col min="3582" max="3582" width="10.140625" style="2" customWidth="1"/>
    <col min="3583" max="3583" width="7.42578125" style="2" customWidth="1"/>
    <col min="3584" max="3584" width="4.5703125" style="2" customWidth="1"/>
    <col min="3585" max="3590" width="3.5703125" style="2" customWidth="1"/>
    <col min="3591" max="3591" width="11.42578125" style="2" customWidth="1"/>
    <col min="3592" max="3592" width="27.5703125" style="2" customWidth="1"/>
    <col min="3593" max="3837" width="8.140625" style="2"/>
    <col min="3838" max="3838" width="10.140625" style="2" customWidth="1"/>
    <col min="3839" max="3839" width="7.42578125" style="2" customWidth="1"/>
    <col min="3840" max="3840" width="4.5703125" style="2" customWidth="1"/>
    <col min="3841" max="3846" width="3.5703125" style="2" customWidth="1"/>
    <col min="3847" max="3847" width="11.42578125" style="2" customWidth="1"/>
    <col min="3848" max="3848" width="27.5703125" style="2" customWidth="1"/>
    <col min="3849" max="4093" width="8.140625" style="2"/>
    <col min="4094" max="4094" width="10.140625" style="2" customWidth="1"/>
    <col min="4095" max="4095" width="7.42578125" style="2" customWidth="1"/>
    <col min="4096" max="4096" width="4.5703125" style="2" customWidth="1"/>
    <col min="4097" max="4102" width="3.5703125" style="2" customWidth="1"/>
    <col min="4103" max="4103" width="11.42578125" style="2" customWidth="1"/>
    <col min="4104" max="4104" width="27.5703125" style="2" customWidth="1"/>
    <col min="4105" max="4349" width="8.140625" style="2"/>
    <col min="4350" max="4350" width="10.140625" style="2" customWidth="1"/>
    <col min="4351" max="4351" width="7.42578125" style="2" customWidth="1"/>
    <col min="4352" max="4352" width="4.5703125" style="2" customWidth="1"/>
    <col min="4353" max="4358" width="3.5703125" style="2" customWidth="1"/>
    <col min="4359" max="4359" width="11.42578125" style="2" customWidth="1"/>
    <col min="4360" max="4360" width="27.5703125" style="2" customWidth="1"/>
    <col min="4361" max="4605" width="8.140625" style="2"/>
    <col min="4606" max="4606" width="10.140625" style="2" customWidth="1"/>
    <col min="4607" max="4607" width="7.42578125" style="2" customWidth="1"/>
    <col min="4608" max="4608" width="4.5703125" style="2" customWidth="1"/>
    <col min="4609" max="4614" width="3.5703125" style="2" customWidth="1"/>
    <col min="4615" max="4615" width="11.42578125" style="2" customWidth="1"/>
    <col min="4616" max="4616" width="27.5703125" style="2" customWidth="1"/>
    <col min="4617" max="4861" width="8.140625" style="2"/>
    <col min="4862" max="4862" width="10.140625" style="2" customWidth="1"/>
    <col min="4863" max="4863" width="7.42578125" style="2" customWidth="1"/>
    <col min="4864" max="4864" width="4.5703125" style="2" customWidth="1"/>
    <col min="4865" max="4870" width="3.5703125" style="2" customWidth="1"/>
    <col min="4871" max="4871" width="11.42578125" style="2" customWidth="1"/>
    <col min="4872" max="4872" width="27.5703125" style="2" customWidth="1"/>
    <col min="4873" max="5117" width="8.140625" style="2"/>
    <col min="5118" max="5118" width="10.140625" style="2" customWidth="1"/>
    <col min="5119" max="5119" width="7.42578125" style="2" customWidth="1"/>
    <col min="5120" max="5120" width="4.5703125" style="2" customWidth="1"/>
    <col min="5121" max="5126" width="3.5703125" style="2" customWidth="1"/>
    <col min="5127" max="5127" width="11.42578125" style="2" customWidth="1"/>
    <col min="5128" max="5128" width="27.5703125" style="2" customWidth="1"/>
    <col min="5129" max="5373" width="8.140625" style="2"/>
    <col min="5374" max="5374" width="10.140625" style="2" customWidth="1"/>
    <col min="5375" max="5375" width="7.42578125" style="2" customWidth="1"/>
    <col min="5376" max="5376" width="4.5703125" style="2" customWidth="1"/>
    <col min="5377" max="5382" width="3.5703125" style="2" customWidth="1"/>
    <col min="5383" max="5383" width="11.42578125" style="2" customWidth="1"/>
    <col min="5384" max="5384" width="27.5703125" style="2" customWidth="1"/>
    <col min="5385" max="5629" width="8.140625" style="2"/>
    <col min="5630" max="5630" width="10.140625" style="2" customWidth="1"/>
    <col min="5631" max="5631" width="7.42578125" style="2" customWidth="1"/>
    <col min="5632" max="5632" width="4.5703125" style="2" customWidth="1"/>
    <col min="5633" max="5638" width="3.5703125" style="2" customWidth="1"/>
    <col min="5639" max="5639" width="11.42578125" style="2" customWidth="1"/>
    <col min="5640" max="5640" width="27.5703125" style="2" customWidth="1"/>
    <col min="5641" max="5885" width="8.140625" style="2"/>
    <col min="5886" max="5886" width="10.140625" style="2" customWidth="1"/>
    <col min="5887" max="5887" width="7.42578125" style="2" customWidth="1"/>
    <col min="5888" max="5888" width="4.5703125" style="2" customWidth="1"/>
    <col min="5889" max="5894" width="3.5703125" style="2" customWidth="1"/>
    <col min="5895" max="5895" width="11.42578125" style="2" customWidth="1"/>
    <col min="5896" max="5896" width="27.5703125" style="2" customWidth="1"/>
    <col min="5897" max="6141" width="8.140625" style="2"/>
    <col min="6142" max="6142" width="10.140625" style="2" customWidth="1"/>
    <col min="6143" max="6143" width="7.42578125" style="2" customWidth="1"/>
    <col min="6144" max="6144" width="4.5703125" style="2" customWidth="1"/>
    <col min="6145" max="6150" width="3.5703125" style="2" customWidth="1"/>
    <col min="6151" max="6151" width="11.42578125" style="2" customWidth="1"/>
    <col min="6152" max="6152" width="27.5703125" style="2" customWidth="1"/>
    <col min="6153" max="6397" width="8.140625" style="2"/>
    <col min="6398" max="6398" width="10.140625" style="2" customWidth="1"/>
    <col min="6399" max="6399" width="7.42578125" style="2" customWidth="1"/>
    <col min="6400" max="6400" width="4.5703125" style="2" customWidth="1"/>
    <col min="6401" max="6406" width="3.5703125" style="2" customWidth="1"/>
    <col min="6407" max="6407" width="11.42578125" style="2" customWidth="1"/>
    <col min="6408" max="6408" width="27.5703125" style="2" customWidth="1"/>
    <col min="6409" max="6653" width="8.140625" style="2"/>
    <col min="6654" max="6654" width="10.140625" style="2" customWidth="1"/>
    <col min="6655" max="6655" width="7.42578125" style="2" customWidth="1"/>
    <col min="6656" max="6656" width="4.5703125" style="2" customWidth="1"/>
    <col min="6657" max="6662" width="3.5703125" style="2" customWidth="1"/>
    <col min="6663" max="6663" width="11.42578125" style="2" customWidth="1"/>
    <col min="6664" max="6664" width="27.5703125" style="2" customWidth="1"/>
    <col min="6665" max="6909" width="8.140625" style="2"/>
    <col min="6910" max="6910" width="10.140625" style="2" customWidth="1"/>
    <col min="6911" max="6911" width="7.42578125" style="2" customWidth="1"/>
    <col min="6912" max="6912" width="4.5703125" style="2" customWidth="1"/>
    <col min="6913" max="6918" width="3.5703125" style="2" customWidth="1"/>
    <col min="6919" max="6919" width="11.42578125" style="2" customWidth="1"/>
    <col min="6920" max="6920" width="27.5703125" style="2" customWidth="1"/>
    <col min="6921" max="7165" width="8.140625" style="2"/>
    <col min="7166" max="7166" width="10.140625" style="2" customWidth="1"/>
    <col min="7167" max="7167" width="7.42578125" style="2" customWidth="1"/>
    <col min="7168" max="7168" width="4.5703125" style="2" customWidth="1"/>
    <col min="7169" max="7174" width="3.5703125" style="2" customWidth="1"/>
    <col min="7175" max="7175" width="11.42578125" style="2" customWidth="1"/>
    <col min="7176" max="7176" width="27.5703125" style="2" customWidth="1"/>
    <col min="7177" max="7421" width="8.140625" style="2"/>
    <col min="7422" max="7422" width="10.140625" style="2" customWidth="1"/>
    <col min="7423" max="7423" width="7.42578125" style="2" customWidth="1"/>
    <col min="7424" max="7424" width="4.5703125" style="2" customWidth="1"/>
    <col min="7425" max="7430" width="3.5703125" style="2" customWidth="1"/>
    <col min="7431" max="7431" width="11.42578125" style="2" customWidth="1"/>
    <col min="7432" max="7432" width="27.5703125" style="2" customWidth="1"/>
    <col min="7433" max="7677" width="8.140625" style="2"/>
    <col min="7678" max="7678" width="10.140625" style="2" customWidth="1"/>
    <col min="7679" max="7679" width="7.42578125" style="2" customWidth="1"/>
    <col min="7680" max="7680" width="4.5703125" style="2" customWidth="1"/>
    <col min="7681" max="7686" width="3.5703125" style="2" customWidth="1"/>
    <col min="7687" max="7687" width="11.42578125" style="2" customWidth="1"/>
    <col min="7688" max="7688" width="27.5703125" style="2" customWidth="1"/>
    <col min="7689" max="7933" width="8.140625" style="2"/>
    <col min="7934" max="7934" width="10.140625" style="2" customWidth="1"/>
    <col min="7935" max="7935" width="7.42578125" style="2" customWidth="1"/>
    <col min="7936" max="7936" width="4.5703125" style="2" customWidth="1"/>
    <col min="7937" max="7942" width="3.5703125" style="2" customWidth="1"/>
    <col min="7943" max="7943" width="11.42578125" style="2" customWidth="1"/>
    <col min="7944" max="7944" width="27.5703125" style="2" customWidth="1"/>
    <col min="7945" max="8189" width="8.140625" style="2"/>
    <col min="8190" max="8190" width="10.140625" style="2" customWidth="1"/>
    <col min="8191" max="8191" width="7.42578125" style="2" customWidth="1"/>
    <col min="8192" max="8192" width="4.5703125" style="2" customWidth="1"/>
    <col min="8193" max="8198" width="3.5703125" style="2" customWidth="1"/>
    <col min="8199" max="8199" width="11.42578125" style="2" customWidth="1"/>
    <col min="8200" max="8200" width="27.5703125" style="2" customWidth="1"/>
    <col min="8201" max="8445" width="8.140625" style="2"/>
    <col min="8446" max="8446" width="10.140625" style="2" customWidth="1"/>
    <col min="8447" max="8447" width="7.42578125" style="2" customWidth="1"/>
    <col min="8448" max="8448" width="4.5703125" style="2" customWidth="1"/>
    <col min="8449" max="8454" width="3.5703125" style="2" customWidth="1"/>
    <col min="8455" max="8455" width="11.42578125" style="2" customWidth="1"/>
    <col min="8456" max="8456" width="27.5703125" style="2" customWidth="1"/>
    <col min="8457" max="8701" width="8.140625" style="2"/>
    <col min="8702" max="8702" width="10.140625" style="2" customWidth="1"/>
    <col min="8703" max="8703" width="7.42578125" style="2" customWidth="1"/>
    <col min="8704" max="8704" width="4.5703125" style="2" customWidth="1"/>
    <col min="8705" max="8710" width="3.5703125" style="2" customWidth="1"/>
    <col min="8711" max="8711" width="11.42578125" style="2" customWidth="1"/>
    <col min="8712" max="8712" width="27.5703125" style="2" customWidth="1"/>
    <col min="8713" max="8957" width="8.140625" style="2"/>
    <col min="8958" max="8958" width="10.140625" style="2" customWidth="1"/>
    <col min="8959" max="8959" width="7.42578125" style="2" customWidth="1"/>
    <col min="8960" max="8960" width="4.5703125" style="2" customWidth="1"/>
    <col min="8961" max="8966" width="3.5703125" style="2" customWidth="1"/>
    <col min="8967" max="8967" width="11.42578125" style="2" customWidth="1"/>
    <col min="8968" max="8968" width="27.5703125" style="2" customWidth="1"/>
    <col min="8969" max="9213" width="8.140625" style="2"/>
    <col min="9214" max="9214" width="10.140625" style="2" customWidth="1"/>
    <col min="9215" max="9215" width="7.42578125" style="2" customWidth="1"/>
    <col min="9216" max="9216" width="4.5703125" style="2" customWidth="1"/>
    <col min="9217" max="9222" width="3.5703125" style="2" customWidth="1"/>
    <col min="9223" max="9223" width="11.42578125" style="2" customWidth="1"/>
    <col min="9224" max="9224" width="27.5703125" style="2" customWidth="1"/>
    <col min="9225" max="9469" width="8.140625" style="2"/>
    <col min="9470" max="9470" width="10.140625" style="2" customWidth="1"/>
    <col min="9471" max="9471" width="7.42578125" style="2" customWidth="1"/>
    <col min="9472" max="9472" width="4.5703125" style="2" customWidth="1"/>
    <col min="9473" max="9478" width="3.5703125" style="2" customWidth="1"/>
    <col min="9479" max="9479" width="11.42578125" style="2" customWidth="1"/>
    <col min="9480" max="9480" width="27.5703125" style="2" customWidth="1"/>
    <col min="9481" max="9725" width="8.140625" style="2"/>
    <col min="9726" max="9726" width="10.140625" style="2" customWidth="1"/>
    <col min="9727" max="9727" width="7.42578125" style="2" customWidth="1"/>
    <col min="9728" max="9728" width="4.5703125" style="2" customWidth="1"/>
    <col min="9729" max="9734" width="3.5703125" style="2" customWidth="1"/>
    <col min="9735" max="9735" width="11.42578125" style="2" customWidth="1"/>
    <col min="9736" max="9736" width="27.5703125" style="2" customWidth="1"/>
    <col min="9737" max="9981" width="8.140625" style="2"/>
    <col min="9982" max="9982" width="10.140625" style="2" customWidth="1"/>
    <col min="9983" max="9983" width="7.42578125" style="2" customWidth="1"/>
    <col min="9984" max="9984" width="4.5703125" style="2" customWidth="1"/>
    <col min="9985" max="9990" width="3.5703125" style="2" customWidth="1"/>
    <col min="9991" max="9991" width="11.42578125" style="2" customWidth="1"/>
    <col min="9992" max="9992" width="27.5703125" style="2" customWidth="1"/>
    <col min="9993" max="10237" width="8.140625" style="2"/>
    <col min="10238" max="10238" width="10.140625" style="2" customWidth="1"/>
    <col min="10239" max="10239" width="7.42578125" style="2" customWidth="1"/>
    <col min="10240" max="10240" width="4.5703125" style="2" customWidth="1"/>
    <col min="10241" max="10246" width="3.5703125" style="2" customWidth="1"/>
    <col min="10247" max="10247" width="11.42578125" style="2" customWidth="1"/>
    <col min="10248" max="10248" width="27.5703125" style="2" customWidth="1"/>
    <col min="10249" max="10493" width="8.140625" style="2"/>
    <col min="10494" max="10494" width="10.140625" style="2" customWidth="1"/>
    <col min="10495" max="10495" width="7.42578125" style="2" customWidth="1"/>
    <col min="10496" max="10496" width="4.5703125" style="2" customWidth="1"/>
    <col min="10497" max="10502" width="3.5703125" style="2" customWidth="1"/>
    <col min="10503" max="10503" width="11.42578125" style="2" customWidth="1"/>
    <col min="10504" max="10504" width="27.5703125" style="2" customWidth="1"/>
    <col min="10505" max="10749" width="8.140625" style="2"/>
    <col min="10750" max="10750" width="10.140625" style="2" customWidth="1"/>
    <col min="10751" max="10751" width="7.42578125" style="2" customWidth="1"/>
    <col min="10752" max="10752" width="4.5703125" style="2" customWidth="1"/>
    <col min="10753" max="10758" width="3.5703125" style="2" customWidth="1"/>
    <col min="10759" max="10759" width="11.42578125" style="2" customWidth="1"/>
    <col min="10760" max="10760" width="27.5703125" style="2" customWidth="1"/>
    <col min="10761" max="11005" width="8.140625" style="2"/>
    <col min="11006" max="11006" width="10.140625" style="2" customWidth="1"/>
    <col min="11007" max="11007" width="7.42578125" style="2" customWidth="1"/>
    <col min="11008" max="11008" width="4.5703125" style="2" customWidth="1"/>
    <col min="11009" max="11014" width="3.5703125" style="2" customWidth="1"/>
    <col min="11015" max="11015" width="11.42578125" style="2" customWidth="1"/>
    <col min="11016" max="11016" width="27.5703125" style="2" customWidth="1"/>
    <col min="11017" max="11261" width="8.140625" style="2"/>
    <col min="11262" max="11262" width="10.140625" style="2" customWidth="1"/>
    <col min="11263" max="11263" width="7.42578125" style="2" customWidth="1"/>
    <col min="11264" max="11264" width="4.5703125" style="2" customWidth="1"/>
    <col min="11265" max="11270" width="3.5703125" style="2" customWidth="1"/>
    <col min="11271" max="11271" width="11.42578125" style="2" customWidth="1"/>
    <col min="11272" max="11272" width="27.5703125" style="2" customWidth="1"/>
    <col min="11273" max="11517" width="8.140625" style="2"/>
    <col min="11518" max="11518" width="10.140625" style="2" customWidth="1"/>
    <col min="11519" max="11519" width="7.42578125" style="2" customWidth="1"/>
    <col min="11520" max="11520" width="4.5703125" style="2" customWidth="1"/>
    <col min="11521" max="11526" width="3.5703125" style="2" customWidth="1"/>
    <col min="11527" max="11527" width="11.42578125" style="2" customWidth="1"/>
    <col min="11528" max="11528" width="27.5703125" style="2" customWidth="1"/>
    <col min="11529" max="11773" width="8.140625" style="2"/>
    <col min="11774" max="11774" width="10.140625" style="2" customWidth="1"/>
    <col min="11775" max="11775" width="7.42578125" style="2" customWidth="1"/>
    <col min="11776" max="11776" width="4.5703125" style="2" customWidth="1"/>
    <col min="11777" max="11782" width="3.5703125" style="2" customWidth="1"/>
    <col min="11783" max="11783" width="11.42578125" style="2" customWidth="1"/>
    <col min="11784" max="11784" width="27.5703125" style="2" customWidth="1"/>
    <col min="11785" max="12029" width="8.140625" style="2"/>
    <col min="12030" max="12030" width="10.140625" style="2" customWidth="1"/>
    <col min="12031" max="12031" width="7.42578125" style="2" customWidth="1"/>
    <col min="12032" max="12032" width="4.5703125" style="2" customWidth="1"/>
    <col min="12033" max="12038" width="3.5703125" style="2" customWidth="1"/>
    <col min="12039" max="12039" width="11.42578125" style="2" customWidth="1"/>
    <col min="12040" max="12040" width="27.5703125" style="2" customWidth="1"/>
    <col min="12041" max="12285" width="8.140625" style="2"/>
    <col min="12286" max="12286" width="10.140625" style="2" customWidth="1"/>
    <col min="12287" max="12287" width="7.42578125" style="2" customWidth="1"/>
    <col min="12288" max="12288" width="4.5703125" style="2" customWidth="1"/>
    <col min="12289" max="12294" width="3.5703125" style="2" customWidth="1"/>
    <col min="12295" max="12295" width="11.42578125" style="2" customWidth="1"/>
    <col min="12296" max="12296" width="27.5703125" style="2" customWidth="1"/>
    <col min="12297" max="12541" width="8.140625" style="2"/>
    <col min="12542" max="12542" width="10.140625" style="2" customWidth="1"/>
    <col min="12543" max="12543" width="7.42578125" style="2" customWidth="1"/>
    <col min="12544" max="12544" width="4.5703125" style="2" customWidth="1"/>
    <col min="12545" max="12550" width="3.5703125" style="2" customWidth="1"/>
    <col min="12551" max="12551" width="11.42578125" style="2" customWidth="1"/>
    <col min="12552" max="12552" width="27.5703125" style="2" customWidth="1"/>
    <col min="12553" max="12797" width="8.140625" style="2"/>
    <col min="12798" max="12798" width="10.140625" style="2" customWidth="1"/>
    <col min="12799" max="12799" width="7.42578125" style="2" customWidth="1"/>
    <col min="12800" max="12800" width="4.5703125" style="2" customWidth="1"/>
    <col min="12801" max="12806" width="3.5703125" style="2" customWidth="1"/>
    <col min="12807" max="12807" width="11.42578125" style="2" customWidth="1"/>
    <col min="12808" max="12808" width="27.5703125" style="2" customWidth="1"/>
    <col min="12809" max="13053" width="8.140625" style="2"/>
    <col min="13054" max="13054" width="10.140625" style="2" customWidth="1"/>
    <col min="13055" max="13055" width="7.42578125" style="2" customWidth="1"/>
    <col min="13056" max="13056" width="4.5703125" style="2" customWidth="1"/>
    <col min="13057" max="13062" width="3.5703125" style="2" customWidth="1"/>
    <col min="13063" max="13063" width="11.42578125" style="2" customWidth="1"/>
    <col min="13064" max="13064" width="27.5703125" style="2" customWidth="1"/>
    <col min="13065" max="13309" width="8.140625" style="2"/>
    <col min="13310" max="13310" width="10.140625" style="2" customWidth="1"/>
    <col min="13311" max="13311" width="7.42578125" style="2" customWidth="1"/>
    <col min="13312" max="13312" width="4.5703125" style="2" customWidth="1"/>
    <col min="13313" max="13318" width="3.5703125" style="2" customWidth="1"/>
    <col min="13319" max="13319" width="11.42578125" style="2" customWidth="1"/>
    <col min="13320" max="13320" width="27.5703125" style="2" customWidth="1"/>
    <col min="13321" max="13565" width="8.140625" style="2"/>
    <col min="13566" max="13566" width="10.140625" style="2" customWidth="1"/>
    <col min="13567" max="13567" width="7.42578125" style="2" customWidth="1"/>
    <col min="13568" max="13568" width="4.5703125" style="2" customWidth="1"/>
    <col min="13569" max="13574" width="3.5703125" style="2" customWidth="1"/>
    <col min="13575" max="13575" width="11.42578125" style="2" customWidth="1"/>
    <col min="13576" max="13576" width="27.5703125" style="2" customWidth="1"/>
    <col min="13577" max="13821" width="8.140625" style="2"/>
    <col min="13822" max="13822" width="10.140625" style="2" customWidth="1"/>
    <col min="13823" max="13823" width="7.42578125" style="2" customWidth="1"/>
    <col min="13824" max="13824" width="4.5703125" style="2" customWidth="1"/>
    <col min="13825" max="13830" width="3.5703125" style="2" customWidth="1"/>
    <col min="13831" max="13831" width="11.42578125" style="2" customWidth="1"/>
    <col min="13832" max="13832" width="27.5703125" style="2" customWidth="1"/>
    <col min="13833" max="14077" width="8.140625" style="2"/>
    <col min="14078" max="14078" width="10.140625" style="2" customWidth="1"/>
    <col min="14079" max="14079" width="7.42578125" style="2" customWidth="1"/>
    <col min="14080" max="14080" width="4.5703125" style="2" customWidth="1"/>
    <col min="14081" max="14086" width="3.5703125" style="2" customWidth="1"/>
    <col min="14087" max="14087" width="11.42578125" style="2" customWidth="1"/>
    <col min="14088" max="14088" width="27.5703125" style="2" customWidth="1"/>
    <col min="14089" max="14333" width="8.140625" style="2"/>
    <col min="14334" max="14334" width="10.140625" style="2" customWidth="1"/>
    <col min="14335" max="14335" width="7.42578125" style="2" customWidth="1"/>
    <col min="14336" max="14336" width="4.5703125" style="2" customWidth="1"/>
    <col min="14337" max="14342" width="3.5703125" style="2" customWidth="1"/>
    <col min="14343" max="14343" width="11.42578125" style="2" customWidth="1"/>
    <col min="14344" max="14344" width="27.5703125" style="2" customWidth="1"/>
    <col min="14345" max="14589" width="8.140625" style="2"/>
    <col min="14590" max="14590" width="10.140625" style="2" customWidth="1"/>
    <col min="14591" max="14591" width="7.42578125" style="2" customWidth="1"/>
    <col min="14592" max="14592" width="4.5703125" style="2" customWidth="1"/>
    <col min="14593" max="14598" width="3.5703125" style="2" customWidth="1"/>
    <col min="14599" max="14599" width="11.42578125" style="2" customWidth="1"/>
    <col min="14600" max="14600" width="27.5703125" style="2" customWidth="1"/>
    <col min="14601" max="14845" width="8.140625" style="2"/>
    <col min="14846" max="14846" width="10.140625" style="2" customWidth="1"/>
    <col min="14847" max="14847" width="7.42578125" style="2" customWidth="1"/>
    <col min="14848" max="14848" width="4.5703125" style="2" customWidth="1"/>
    <col min="14849" max="14854" width="3.5703125" style="2" customWidth="1"/>
    <col min="14855" max="14855" width="11.42578125" style="2" customWidth="1"/>
    <col min="14856" max="14856" width="27.5703125" style="2" customWidth="1"/>
    <col min="14857" max="15101" width="8.140625" style="2"/>
    <col min="15102" max="15102" width="10.140625" style="2" customWidth="1"/>
    <col min="15103" max="15103" width="7.42578125" style="2" customWidth="1"/>
    <col min="15104" max="15104" width="4.5703125" style="2" customWidth="1"/>
    <col min="15105" max="15110" width="3.5703125" style="2" customWidth="1"/>
    <col min="15111" max="15111" width="11.42578125" style="2" customWidth="1"/>
    <col min="15112" max="15112" width="27.5703125" style="2" customWidth="1"/>
    <col min="15113" max="15357" width="8.140625" style="2"/>
    <col min="15358" max="15358" width="10.140625" style="2" customWidth="1"/>
    <col min="15359" max="15359" width="7.42578125" style="2" customWidth="1"/>
    <col min="15360" max="15360" width="4.5703125" style="2" customWidth="1"/>
    <col min="15361" max="15366" width="3.5703125" style="2" customWidth="1"/>
    <col min="15367" max="15367" width="11.42578125" style="2" customWidth="1"/>
    <col min="15368" max="15368" width="27.5703125" style="2" customWidth="1"/>
    <col min="15369" max="15613" width="8.140625" style="2"/>
    <col min="15614" max="15614" width="10.140625" style="2" customWidth="1"/>
    <col min="15615" max="15615" width="7.42578125" style="2" customWidth="1"/>
    <col min="15616" max="15616" width="4.5703125" style="2" customWidth="1"/>
    <col min="15617" max="15622" width="3.5703125" style="2" customWidth="1"/>
    <col min="15623" max="15623" width="11.42578125" style="2" customWidth="1"/>
    <col min="15624" max="15624" width="27.5703125" style="2" customWidth="1"/>
    <col min="15625" max="15869" width="8.140625" style="2"/>
    <col min="15870" max="15870" width="10.140625" style="2" customWidth="1"/>
    <col min="15871" max="15871" width="7.42578125" style="2" customWidth="1"/>
    <col min="15872" max="15872" width="4.5703125" style="2" customWidth="1"/>
    <col min="15873" max="15878" width="3.5703125" style="2" customWidth="1"/>
    <col min="15879" max="15879" width="11.42578125" style="2" customWidth="1"/>
    <col min="15880" max="15880" width="27.5703125" style="2" customWidth="1"/>
    <col min="15881" max="16125" width="8.140625" style="2"/>
    <col min="16126" max="16126" width="10.140625" style="2" customWidth="1"/>
    <col min="16127" max="16127" width="7.42578125" style="2" customWidth="1"/>
    <col min="16128" max="16128" width="4.5703125" style="2" customWidth="1"/>
    <col min="16129" max="16134" width="3.5703125" style="2" customWidth="1"/>
    <col min="16135" max="16135" width="11.42578125" style="2" customWidth="1"/>
    <col min="16136" max="16136" width="27.5703125" style="2" customWidth="1"/>
    <col min="16137" max="16384" width="8.140625" style="2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45" t="s">
        <v>14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245" t="s">
        <v>15</v>
      </c>
    </row>
    <row r="3" spans="1:10" ht="15">
      <c r="A3" s="3" t="s">
        <v>16</v>
      </c>
      <c r="B3" s="4">
        <v>2</v>
      </c>
      <c r="C3" s="4">
        <v>0</v>
      </c>
      <c r="D3" s="4">
        <v>1</v>
      </c>
      <c r="E3" s="4">
        <v>1</v>
      </c>
      <c r="F3" s="4">
        <v>0</v>
      </c>
      <c r="G3" s="4">
        <v>8</v>
      </c>
      <c r="H3" s="4">
        <v>5</v>
      </c>
      <c r="I3" s="1"/>
      <c r="J3" s="245" t="s">
        <v>17</v>
      </c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18</v>
      </c>
      <c r="B6" s="1"/>
      <c r="C6" s="1"/>
      <c r="D6" s="1"/>
      <c r="E6" s="1"/>
      <c r="F6" s="1"/>
      <c r="G6" s="1"/>
      <c r="H6" s="1"/>
      <c r="I6" s="1"/>
      <c r="J6" s="1"/>
    </row>
    <row r="7" spans="1:10">
      <c r="A7" s="1" t="s">
        <v>19</v>
      </c>
      <c r="B7" s="1"/>
      <c r="C7" s="1"/>
      <c r="D7" s="1"/>
      <c r="E7" s="1"/>
      <c r="F7" s="1"/>
      <c r="G7" s="1"/>
      <c r="H7" s="1"/>
      <c r="I7" s="1"/>
      <c r="J7" s="1"/>
    </row>
    <row r="8" spans="1:10">
      <c r="A8" s="1" t="s">
        <v>595</v>
      </c>
      <c r="B8" s="1"/>
      <c r="C8" s="1"/>
      <c r="D8" s="1"/>
      <c r="E8" s="1"/>
      <c r="F8" s="1"/>
      <c r="G8" s="1"/>
      <c r="H8" s="1"/>
      <c r="I8" s="1" t="s">
        <v>20</v>
      </c>
      <c r="J8" s="1"/>
    </row>
    <row r="9" spans="1:10">
      <c r="A9" s="1" t="s">
        <v>21</v>
      </c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247" t="s">
        <v>617</v>
      </c>
      <c r="B13" s="247"/>
      <c r="C13" s="1"/>
      <c r="D13" s="1"/>
      <c r="E13" s="1"/>
      <c r="F13" s="1"/>
      <c r="G13" s="1"/>
      <c r="H13" s="1"/>
      <c r="I13" s="1"/>
      <c r="J13" s="1"/>
    </row>
    <row r="14" spans="1:10">
      <c r="A14" s="247"/>
      <c r="B14" s="247"/>
      <c r="C14" s="1"/>
      <c r="D14" s="1"/>
      <c r="E14" s="1"/>
      <c r="F14" s="1"/>
      <c r="G14" s="1"/>
      <c r="H14" s="1"/>
      <c r="I14" s="1"/>
      <c r="J14" s="1"/>
    </row>
    <row r="15" spans="1:10">
      <c r="A15" s="247"/>
      <c r="B15" s="247"/>
      <c r="C15" s="1"/>
      <c r="D15" s="1"/>
      <c r="E15" s="1"/>
      <c r="F15" s="1"/>
      <c r="G15" s="1"/>
      <c r="H15" s="1"/>
      <c r="I15" s="1"/>
      <c r="J15" s="1"/>
    </row>
    <row r="16" spans="1:10">
      <c r="A16" s="247"/>
      <c r="B16" s="247"/>
      <c r="C16" s="1"/>
      <c r="D16" s="1"/>
      <c r="E16" s="1"/>
      <c r="F16" s="1"/>
      <c r="G16" s="1"/>
      <c r="H16" s="1"/>
      <c r="I16" s="1"/>
      <c r="J16" s="1"/>
    </row>
    <row r="17" spans="1:10">
      <c r="A17" s="5"/>
      <c r="B17" s="5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6" customFormat="1" ht="23.25">
      <c r="A19" s="248"/>
      <c r="B19" s="248"/>
      <c r="C19" s="248"/>
      <c r="D19" s="248"/>
      <c r="E19" s="248"/>
      <c r="F19" s="248"/>
      <c r="G19" s="248"/>
      <c r="H19" s="248"/>
      <c r="I19" s="248"/>
      <c r="J19" s="248"/>
    </row>
    <row r="20" spans="1:10" ht="25.5">
      <c r="A20" s="246" t="s">
        <v>22</v>
      </c>
      <c r="B20" s="246"/>
      <c r="C20" s="246"/>
      <c r="D20" s="246"/>
      <c r="E20" s="246"/>
      <c r="F20" s="246"/>
      <c r="G20" s="246"/>
      <c r="H20" s="246"/>
      <c r="I20" s="246"/>
      <c r="J20" s="246"/>
    </row>
    <row r="21" spans="1:10" ht="25.5">
      <c r="A21" s="246" t="s">
        <v>618</v>
      </c>
      <c r="B21" s="246"/>
      <c r="C21" s="246"/>
      <c r="D21" s="246"/>
      <c r="E21" s="246"/>
      <c r="F21" s="246"/>
      <c r="G21" s="246"/>
      <c r="H21" s="246"/>
      <c r="I21" s="246"/>
      <c r="J21" s="246"/>
    </row>
    <row r="22" spans="1:10" ht="25.5">
      <c r="A22" s="246" t="s">
        <v>23</v>
      </c>
      <c r="B22" s="246"/>
      <c r="C22" s="246"/>
      <c r="D22" s="246"/>
      <c r="E22" s="246"/>
      <c r="F22" s="246"/>
      <c r="G22" s="246"/>
      <c r="H22" s="246"/>
      <c r="I22" s="246"/>
      <c r="J22" s="246"/>
    </row>
    <row r="23" spans="1:10" ht="22.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2.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2.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22.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255" t="s">
        <v>24</v>
      </c>
      <c r="B28" s="256"/>
      <c r="C28" s="256"/>
      <c r="D28" s="256"/>
      <c r="E28" s="256"/>
      <c r="F28" s="256"/>
      <c r="G28" s="256"/>
      <c r="H28" s="257"/>
      <c r="I28" s="261" t="s">
        <v>25</v>
      </c>
      <c r="J28" s="263" t="s">
        <v>26</v>
      </c>
    </row>
    <row r="29" spans="1:10">
      <c r="A29" s="258"/>
      <c r="B29" s="259"/>
      <c r="C29" s="259"/>
      <c r="D29" s="259"/>
      <c r="E29" s="259"/>
      <c r="F29" s="259"/>
      <c r="G29" s="259"/>
      <c r="H29" s="260"/>
      <c r="I29" s="262"/>
      <c r="J29" s="261"/>
    </row>
    <row r="30" spans="1:10">
      <c r="A30" s="249" t="s">
        <v>10</v>
      </c>
      <c r="B30" s="250"/>
      <c r="C30" s="250"/>
      <c r="D30" s="250"/>
      <c r="E30" s="250"/>
      <c r="F30" s="250"/>
      <c r="G30" s="250"/>
      <c r="H30" s="251"/>
      <c r="I30" s="8"/>
      <c r="J30" s="8"/>
    </row>
    <row r="31" spans="1:10">
      <c r="A31" s="252"/>
      <c r="B31" s="253"/>
      <c r="C31" s="253"/>
      <c r="D31" s="253"/>
      <c r="E31" s="253"/>
      <c r="F31" s="253"/>
      <c r="G31" s="253"/>
      <c r="H31" s="254"/>
      <c r="I31" s="9"/>
      <c r="J31" s="9"/>
    </row>
    <row r="32" spans="1:10">
      <c r="A32" s="249"/>
      <c r="B32" s="250"/>
      <c r="C32" s="250"/>
      <c r="D32" s="250"/>
      <c r="E32" s="250"/>
      <c r="F32" s="250"/>
      <c r="G32" s="250"/>
      <c r="H32" s="251"/>
      <c r="I32" s="10"/>
      <c r="J32" s="10"/>
    </row>
    <row r="33" spans="1:10">
      <c r="A33" s="252"/>
      <c r="B33" s="253"/>
      <c r="C33" s="253"/>
      <c r="D33" s="253"/>
      <c r="E33" s="253"/>
      <c r="F33" s="253"/>
      <c r="G33" s="253"/>
      <c r="H33" s="254"/>
      <c r="I33" s="9"/>
      <c r="J33" s="9"/>
    </row>
    <row r="34" spans="1:10">
      <c r="A34" s="11"/>
      <c r="B34" s="12"/>
      <c r="C34" s="12"/>
      <c r="D34" s="12"/>
      <c r="E34" s="12"/>
      <c r="F34" s="12"/>
      <c r="G34" s="12"/>
      <c r="H34" s="10"/>
      <c r="I34" s="10"/>
      <c r="J34" s="10"/>
    </row>
    <row r="35" spans="1:10">
      <c r="A35" s="13"/>
      <c r="B35" s="14"/>
      <c r="C35" s="14"/>
      <c r="D35" s="14"/>
      <c r="E35" s="14"/>
      <c r="F35" s="14"/>
      <c r="G35" s="14"/>
      <c r="H35" s="9"/>
      <c r="I35" s="9"/>
      <c r="J35" s="9"/>
    </row>
    <row r="36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</sheetData>
  <mergeCells count="10">
    <mergeCell ref="A20:J20"/>
    <mergeCell ref="A13:B16"/>
    <mergeCell ref="A19:J19"/>
    <mergeCell ref="A32:H33"/>
    <mergeCell ref="A21:J21"/>
    <mergeCell ref="A22:J22"/>
    <mergeCell ref="A28:H29"/>
    <mergeCell ref="I28:I29"/>
    <mergeCell ref="J28:J29"/>
    <mergeCell ref="A30:H31"/>
  </mergeCells>
  <pageMargins left="0.7" right="0.16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I22" sqref="I22"/>
    </sheetView>
  </sheetViews>
  <sheetFormatPr defaultRowHeight="12.75"/>
  <cols>
    <col min="1" max="1" width="2.28515625" customWidth="1"/>
    <col min="2" max="2" width="46.140625" customWidth="1"/>
    <col min="3" max="4" width="13.5703125" customWidth="1"/>
    <col min="5" max="5" width="15.7109375" customWidth="1"/>
    <col min="6" max="9" width="13.5703125" customWidth="1"/>
    <col min="10" max="10" width="15" customWidth="1"/>
    <col min="11" max="11" width="16.5703125" bestFit="1" customWidth="1"/>
  </cols>
  <sheetData>
    <row r="1" spans="1:10" ht="16.5" customHeight="1">
      <c r="A1" s="290" t="s">
        <v>322</v>
      </c>
      <c r="B1" s="291"/>
      <c r="C1" s="291"/>
      <c r="D1" s="291"/>
      <c r="E1" s="291"/>
      <c r="F1" s="291"/>
      <c r="G1" s="291"/>
      <c r="H1" s="291"/>
      <c r="I1" s="291"/>
      <c r="J1" s="141"/>
    </row>
    <row r="2" spans="1:10" ht="13.5" thickBot="1">
      <c r="A2" s="142"/>
    </row>
    <row r="3" spans="1:10" ht="24.75" customHeight="1">
      <c r="A3" s="305" t="s">
        <v>179</v>
      </c>
      <c r="B3" s="305" t="s">
        <v>41</v>
      </c>
      <c r="C3" s="305" t="s">
        <v>323</v>
      </c>
      <c r="D3" s="305" t="s">
        <v>324</v>
      </c>
      <c r="E3" s="305" t="s">
        <v>325</v>
      </c>
      <c r="F3" s="305" t="s">
        <v>9</v>
      </c>
      <c r="G3" s="305" t="s">
        <v>326</v>
      </c>
      <c r="H3" s="305" t="s">
        <v>327</v>
      </c>
      <c r="I3" s="143" t="s">
        <v>328</v>
      </c>
      <c r="J3" s="305" t="s">
        <v>181</v>
      </c>
    </row>
    <row r="4" spans="1:10" ht="14.25" customHeight="1" thickBot="1">
      <c r="A4" s="306"/>
      <c r="B4" s="306"/>
      <c r="C4" s="306"/>
      <c r="D4" s="306"/>
      <c r="E4" s="306"/>
      <c r="F4" s="306"/>
      <c r="G4" s="306"/>
      <c r="H4" s="306"/>
      <c r="I4" s="144" t="s">
        <v>329</v>
      </c>
      <c r="J4" s="306"/>
    </row>
    <row r="5" spans="1:10" ht="18" customHeight="1" thickBot="1">
      <c r="A5" s="145">
        <v>1</v>
      </c>
      <c r="B5" s="146" t="s">
        <v>330</v>
      </c>
      <c r="C5" s="147"/>
      <c r="D5" s="147"/>
      <c r="E5" s="147"/>
      <c r="F5" s="147"/>
      <c r="G5" s="147"/>
      <c r="H5" s="147"/>
      <c r="I5" s="147"/>
      <c r="J5" s="147"/>
    </row>
    <row r="6" spans="1:10" ht="18" customHeight="1" thickBot="1">
      <c r="A6" s="130">
        <v>1.1000000000000001</v>
      </c>
      <c r="B6" s="131" t="s">
        <v>240</v>
      </c>
      <c r="C6" s="148">
        <v>67778477</v>
      </c>
      <c r="D6" s="149">
        <v>244813750</v>
      </c>
      <c r="E6" s="149">
        <v>3431882482.02</v>
      </c>
      <c r="F6" s="148">
        <v>99390000</v>
      </c>
      <c r="G6" s="148">
        <v>13730100</v>
      </c>
      <c r="H6" s="148">
        <v>3536060</v>
      </c>
      <c r="I6" s="148">
        <v>68613548</v>
      </c>
      <c r="J6" s="148">
        <f>SUM(C6:I6)</f>
        <v>3929744417.02</v>
      </c>
    </row>
    <row r="7" spans="1:10" ht="18" customHeight="1" thickBot="1">
      <c r="A7" s="130">
        <v>1.2</v>
      </c>
      <c r="B7" s="131" t="s">
        <v>302</v>
      </c>
      <c r="C7" s="148">
        <f>SUM(C8:C11)</f>
        <v>0</v>
      </c>
      <c r="D7" s="148">
        <f t="shared" ref="D7:E7" si="0">SUM(D8:D11)</f>
        <v>0</v>
      </c>
      <c r="E7" s="148">
        <f t="shared" si="0"/>
        <v>0</v>
      </c>
      <c r="F7" s="148">
        <f t="shared" ref="F7:J7" si="1">SUM(F8:F11)</f>
        <v>0</v>
      </c>
      <c r="G7" s="148">
        <f t="shared" si="1"/>
        <v>0</v>
      </c>
      <c r="H7" s="148">
        <f t="shared" si="1"/>
        <v>0</v>
      </c>
      <c r="I7" s="148">
        <f t="shared" si="1"/>
        <v>0</v>
      </c>
      <c r="J7" s="148">
        <f t="shared" si="1"/>
        <v>0</v>
      </c>
    </row>
    <row r="8" spans="1:10" ht="18" customHeight="1" thickBot="1">
      <c r="A8" s="321"/>
      <c r="B8" s="150" t="s">
        <v>331</v>
      </c>
      <c r="C8" s="148"/>
      <c r="D8" s="149"/>
      <c r="E8" s="149"/>
      <c r="F8" s="148"/>
      <c r="G8" s="148"/>
      <c r="H8" s="148"/>
      <c r="I8" s="148"/>
      <c r="J8" s="148">
        <f t="shared" ref="J8:J29" si="2">SUM(C8:I8)</f>
        <v>0</v>
      </c>
    </row>
    <row r="9" spans="1:10" ht="18" customHeight="1" thickBot="1">
      <c r="A9" s="322"/>
      <c r="B9" s="150" t="s">
        <v>332</v>
      </c>
      <c r="C9" s="148"/>
      <c r="D9" s="149"/>
      <c r="E9" s="149"/>
      <c r="F9" s="148"/>
      <c r="G9" s="148"/>
      <c r="H9" s="148"/>
      <c r="I9" s="148"/>
      <c r="J9" s="148">
        <f t="shared" si="2"/>
        <v>0</v>
      </c>
    </row>
    <row r="10" spans="1:10" ht="18" customHeight="1" thickBot="1">
      <c r="A10" s="322"/>
      <c r="B10" s="150" t="s">
        <v>333</v>
      </c>
      <c r="C10" s="148"/>
      <c r="D10" s="149"/>
      <c r="E10" s="149"/>
      <c r="F10" s="148"/>
      <c r="G10" s="148"/>
      <c r="H10" s="148"/>
      <c r="I10" s="148"/>
      <c r="J10" s="148">
        <f t="shared" si="2"/>
        <v>0</v>
      </c>
    </row>
    <row r="11" spans="1:10" ht="18" customHeight="1" thickBot="1">
      <c r="A11" s="323"/>
      <c r="B11" s="150" t="s">
        <v>242</v>
      </c>
      <c r="C11" s="148"/>
      <c r="D11" s="149"/>
      <c r="E11" s="149"/>
      <c r="F11" s="148"/>
      <c r="G11" s="148"/>
      <c r="H11" s="148"/>
      <c r="I11" s="148"/>
      <c r="J11" s="148">
        <f t="shared" si="2"/>
        <v>0</v>
      </c>
    </row>
    <row r="12" spans="1:10" ht="18" customHeight="1" thickBot="1">
      <c r="A12" s="130">
        <v>1.3</v>
      </c>
      <c r="B12" s="151" t="s">
        <v>303</v>
      </c>
      <c r="C12" s="148">
        <f>SUM(C13:C17)</f>
        <v>0</v>
      </c>
      <c r="D12" s="148">
        <f t="shared" ref="D12:J12" si="3">SUM(D13:D17)</f>
        <v>0</v>
      </c>
      <c r="E12" s="148">
        <f t="shared" si="3"/>
        <v>597031074</v>
      </c>
      <c r="F12" s="148">
        <f t="shared" si="3"/>
        <v>0</v>
      </c>
      <c r="G12" s="148">
        <f t="shared" si="3"/>
        <v>0</v>
      </c>
      <c r="H12" s="148">
        <f t="shared" si="3"/>
        <v>0</v>
      </c>
      <c r="I12" s="148">
        <f t="shared" si="3"/>
        <v>0</v>
      </c>
      <c r="J12" s="148">
        <f t="shared" si="3"/>
        <v>597031074</v>
      </c>
    </row>
    <row r="13" spans="1:10" ht="18" customHeight="1" thickBot="1">
      <c r="A13" s="321"/>
      <c r="B13" s="151" t="s">
        <v>334</v>
      </c>
      <c r="C13" s="148"/>
      <c r="D13" s="149"/>
      <c r="E13" s="149"/>
      <c r="F13" s="148"/>
      <c r="G13" s="148"/>
      <c r="H13" s="148"/>
      <c r="I13" s="148"/>
      <c r="J13" s="148">
        <f t="shared" si="2"/>
        <v>0</v>
      </c>
    </row>
    <row r="14" spans="1:10" ht="18" customHeight="1" thickBot="1">
      <c r="A14" s="322"/>
      <c r="B14" s="151" t="s">
        <v>335</v>
      </c>
      <c r="C14" s="148"/>
      <c r="D14" s="149"/>
      <c r="E14" s="149"/>
      <c r="F14" s="148"/>
      <c r="G14" s="148"/>
      <c r="H14" s="148"/>
      <c r="I14" s="148"/>
      <c r="J14" s="148">
        <f t="shared" si="2"/>
        <v>0</v>
      </c>
    </row>
    <row r="15" spans="1:10" ht="18" customHeight="1" thickBot="1">
      <c r="A15" s="322"/>
      <c r="B15" s="151" t="s">
        <v>336</v>
      </c>
      <c r="C15" s="148"/>
      <c r="D15" s="149"/>
      <c r="E15" s="149"/>
      <c r="F15" s="148"/>
      <c r="G15" s="148"/>
      <c r="H15" s="148"/>
      <c r="I15" s="148"/>
      <c r="J15" s="148">
        <f t="shared" si="2"/>
        <v>0</v>
      </c>
    </row>
    <row r="16" spans="1:10" ht="18" customHeight="1" thickBot="1">
      <c r="A16" s="323"/>
      <c r="B16" s="151"/>
      <c r="C16" s="148"/>
      <c r="D16" s="149"/>
      <c r="E16" s="149">
        <v>597031074</v>
      </c>
      <c r="F16" s="148"/>
      <c r="G16" s="148"/>
      <c r="H16" s="148"/>
      <c r="I16" s="148"/>
      <c r="J16" s="148">
        <f t="shared" si="2"/>
        <v>597031074</v>
      </c>
    </row>
    <row r="17" spans="1:11" ht="18" customHeight="1" thickBot="1">
      <c r="A17" s="130">
        <v>1.4</v>
      </c>
      <c r="B17" s="151" t="s">
        <v>337</v>
      </c>
      <c r="C17" s="148"/>
      <c r="D17" s="149"/>
      <c r="E17" s="149"/>
      <c r="F17" s="148"/>
      <c r="G17" s="148"/>
      <c r="H17" s="148"/>
      <c r="I17" s="148"/>
      <c r="J17" s="148">
        <f t="shared" si="2"/>
        <v>0</v>
      </c>
    </row>
    <row r="18" spans="1:11" ht="18" customHeight="1" thickBot="1">
      <c r="A18" s="130">
        <v>1.5</v>
      </c>
      <c r="B18" s="152" t="s">
        <v>338</v>
      </c>
      <c r="C18" s="148"/>
      <c r="D18" s="149"/>
      <c r="E18" s="149"/>
      <c r="F18" s="148"/>
      <c r="G18" s="148"/>
      <c r="H18" s="148"/>
      <c r="I18" s="148"/>
      <c r="J18" s="148">
        <f t="shared" si="2"/>
        <v>0</v>
      </c>
    </row>
    <row r="19" spans="1:11" ht="18" customHeight="1" thickBot="1">
      <c r="A19" s="130">
        <v>1.6</v>
      </c>
      <c r="B19" s="131" t="s">
        <v>239</v>
      </c>
      <c r="C19" s="148">
        <f>+C6+C7-C12</f>
        <v>67778477</v>
      </c>
      <c r="D19" s="148">
        <f>+D6+D7+D12</f>
        <v>244813750</v>
      </c>
      <c r="E19" s="148">
        <f>+E6+E7+E12</f>
        <v>4028913556.02</v>
      </c>
      <c r="F19" s="148">
        <f>+F6+F7-F12</f>
        <v>99390000</v>
      </c>
      <c r="G19" s="148">
        <f t="shared" ref="G19:J19" si="4">+G6+G7-G12</f>
        <v>13730100</v>
      </c>
      <c r="H19" s="148">
        <f t="shared" si="4"/>
        <v>3536060</v>
      </c>
      <c r="I19" s="148">
        <f t="shared" si="4"/>
        <v>68613548</v>
      </c>
      <c r="J19" s="148">
        <f t="shared" si="4"/>
        <v>3332713343.02</v>
      </c>
    </row>
    <row r="20" spans="1:11" ht="18" customHeight="1" thickBot="1">
      <c r="A20" s="153">
        <v>2</v>
      </c>
      <c r="B20" s="133" t="s">
        <v>339</v>
      </c>
      <c r="C20" s="154"/>
      <c r="D20" s="155"/>
      <c r="E20" s="155"/>
      <c r="F20" s="155"/>
      <c r="G20" s="154"/>
      <c r="H20" s="154"/>
      <c r="I20" s="154"/>
      <c r="J20" s="148">
        <f t="shared" si="2"/>
        <v>0</v>
      </c>
    </row>
    <row r="21" spans="1:11" ht="18" customHeight="1" thickBot="1">
      <c r="A21" s="130">
        <v>2.1</v>
      </c>
      <c r="B21" s="131" t="s">
        <v>308</v>
      </c>
      <c r="C21" s="148"/>
      <c r="D21" s="149">
        <v>38762177.079999998</v>
      </c>
      <c r="E21" s="148">
        <v>394754553.33999997</v>
      </c>
      <c r="F21" s="149">
        <v>37238000</v>
      </c>
      <c r="G21" s="148">
        <v>5700986.6699999999</v>
      </c>
      <c r="H21" s="148">
        <v>3536060</v>
      </c>
      <c r="I21" s="148">
        <v>37369588.5</v>
      </c>
      <c r="J21" s="148">
        <f t="shared" si="2"/>
        <v>517361365.58999997</v>
      </c>
      <c r="K21" s="231"/>
    </row>
    <row r="22" spans="1:11" ht="18" customHeight="1" thickBot="1">
      <c r="A22" s="130">
        <v>2.2000000000000002</v>
      </c>
      <c r="B22" s="131" t="s">
        <v>302</v>
      </c>
      <c r="C22" s="148">
        <f>SUM(C23:C25)</f>
        <v>0</v>
      </c>
      <c r="D22" s="148">
        <f t="shared" ref="D22:I22" si="5">SUM(D23:D25)</f>
        <v>6120343.75</v>
      </c>
      <c r="E22" s="148">
        <f t="shared" si="5"/>
        <v>0</v>
      </c>
      <c r="F22" s="148">
        <f t="shared" si="5"/>
        <v>0</v>
      </c>
      <c r="G22" s="148">
        <f t="shared" si="5"/>
        <v>1373010</v>
      </c>
      <c r="H22" s="148">
        <f t="shared" si="5"/>
        <v>0</v>
      </c>
      <c r="I22" s="148">
        <f t="shared" si="5"/>
        <v>6861354.7999999998</v>
      </c>
      <c r="J22" s="148">
        <f t="shared" si="2"/>
        <v>14354708.550000001</v>
      </c>
    </row>
    <row r="23" spans="1:11" ht="18" customHeight="1" thickBot="1">
      <c r="A23" s="324"/>
      <c r="B23" s="131" t="s">
        <v>340</v>
      </c>
      <c r="C23" s="148"/>
      <c r="D23" s="149">
        <v>6120343.75</v>
      </c>
      <c r="E23" s="149"/>
      <c r="F23" s="149"/>
      <c r="G23" s="149">
        <v>1373010</v>
      </c>
      <c r="H23" s="148"/>
      <c r="I23" s="148">
        <v>6861354.7999999998</v>
      </c>
      <c r="J23" s="148">
        <f t="shared" si="2"/>
        <v>14354708.550000001</v>
      </c>
    </row>
    <row r="24" spans="1:11" ht="18" customHeight="1" thickBot="1">
      <c r="A24" s="325"/>
      <c r="B24" s="156" t="s">
        <v>341</v>
      </c>
      <c r="C24" s="148"/>
      <c r="D24" s="149"/>
      <c r="E24" s="149"/>
      <c r="F24" s="149"/>
      <c r="G24" s="148"/>
      <c r="H24" s="148"/>
      <c r="I24" s="148"/>
      <c r="J24" s="148">
        <f t="shared" si="2"/>
        <v>0</v>
      </c>
    </row>
    <row r="25" spans="1:11" ht="18" customHeight="1" thickBot="1">
      <c r="A25" s="326"/>
      <c r="B25" s="156" t="s">
        <v>342</v>
      </c>
      <c r="C25" s="148"/>
      <c r="D25" s="149"/>
      <c r="E25" s="149"/>
      <c r="F25" s="149"/>
      <c r="G25" s="148"/>
      <c r="H25" s="148"/>
      <c r="I25" s="148"/>
      <c r="J25" s="148">
        <f t="shared" si="2"/>
        <v>0</v>
      </c>
    </row>
    <row r="26" spans="1:11" ht="18" customHeight="1" thickBot="1">
      <c r="A26" s="130">
        <v>2.2999999999999998</v>
      </c>
      <c r="B26" s="131" t="s">
        <v>343</v>
      </c>
      <c r="C26" s="148">
        <f>SUM(C27:C29)</f>
        <v>0</v>
      </c>
      <c r="D26" s="148">
        <f t="shared" ref="D26:J26" si="6">SUM(D27:D29)</f>
        <v>0</v>
      </c>
      <c r="E26" s="148">
        <f t="shared" si="6"/>
        <v>0</v>
      </c>
      <c r="F26" s="148">
        <f t="shared" si="6"/>
        <v>0</v>
      </c>
      <c r="G26" s="148">
        <f t="shared" si="6"/>
        <v>0</v>
      </c>
      <c r="H26" s="148">
        <f t="shared" si="6"/>
        <v>0</v>
      </c>
      <c r="I26" s="148">
        <f t="shared" si="6"/>
        <v>0</v>
      </c>
      <c r="J26" s="148">
        <f t="shared" si="6"/>
        <v>0</v>
      </c>
    </row>
    <row r="27" spans="1:11" ht="18" customHeight="1" thickBot="1">
      <c r="A27" s="321"/>
      <c r="B27" s="131" t="s">
        <v>344</v>
      </c>
      <c r="C27" s="148"/>
      <c r="D27" s="149"/>
      <c r="E27" s="149"/>
      <c r="F27" s="149"/>
      <c r="G27" s="148"/>
      <c r="H27" s="148"/>
      <c r="I27" s="148"/>
      <c r="J27" s="148">
        <f t="shared" si="2"/>
        <v>0</v>
      </c>
    </row>
    <row r="28" spans="1:11" ht="18" customHeight="1" thickBot="1">
      <c r="A28" s="322"/>
      <c r="B28" s="156" t="s">
        <v>345</v>
      </c>
      <c r="C28" s="148"/>
      <c r="D28" s="149"/>
      <c r="E28" s="149"/>
      <c r="F28" s="149"/>
      <c r="G28" s="148"/>
      <c r="H28" s="148"/>
      <c r="I28" s="148"/>
      <c r="J28" s="148">
        <f t="shared" si="2"/>
        <v>0</v>
      </c>
    </row>
    <row r="29" spans="1:11" ht="18" customHeight="1" thickBot="1">
      <c r="A29" s="323"/>
      <c r="B29" s="156" t="s">
        <v>346</v>
      </c>
      <c r="C29" s="148"/>
      <c r="D29" s="149"/>
      <c r="E29" s="149"/>
      <c r="F29" s="149"/>
      <c r="G29" s="148"/>
      <c r="H29" s="148"/>
      <c r="I29" s="148"/>
      <c r="J29" s="148">
        <f t="shared" si="2"/>
        <v>0</v>
      </c>
    </row>
    <row r="30" spans="1:11" ht="18" customHeight="1" thickBot="1">
      <c r="A30" s="130">
        <v>2.4</v>
      </c>
      <c r="B30" s="131" t="s">
        <v>309</v>
      </c>
      <c r="C30" s="148">
        <f>+C21+C22-C26</f>
        <v>0</v>
      </c>
      <c r="D30" s="148">
        <f>+D21+D22-D26</f>
        <v>44882520.829999998</v>
      </c>
      <c r="E30" s="148">
        <f t="shared" ref="E30:J30" si="7">+E21+E22-E26</f>
        <v>394754553.33999997</v>
      </c>
      <c r="F30" s="148">
        <f t="shared" si="7"/>
        <v>37238000</v>
      </c>
      <c r="G30" s="148">
        <f t="shared" si="7"/>
        <v>7073996.6699999999</v>
      </c>
      <c r="H30" s="148">
        <f t="shared" si="7"/>
        <v>3536060</v>
      </c>
      <c r="I30" s="148">
        <f t="shared" si="7"/>
        <v>44230943.299999997</v>
      </c>
      <c r="J30" s="148">
        <f t="shared" si="7"/>
        <v>531716074.13999999</v>
      </c>
    </row>
    <row r="31" spans="1:11" ht="18" customHeight="1" thickBot="1">
      <c r="A31" s="157">
        <v>3</v>
      </c>
      <c r="B31" s="158" t="s">
        <v>347</v>
      </c>
      <c r="C31" s="148"/>
      <c r="D31" s="148"/>
      <c r="E31" s="148"/>
      <c r="F31" s="148"/>
      <c r="G31" s="148"/>
      <c r="H31" s="148"/>
      <c r="I31" s="148"/>
      <c r="J31" s="148"/>
    </row>
    <row r="32" spans="1:11" ht="18" customHeight="1" thickBot="1">
      <c r="A32" s="130">
        <v>3.1</v>
      </c>
      <c r="B32" s="131" t="s">
        <v>348</v>
      </c>
      <c r="C32" s="148">
        <f>+C6-C21</f>
        <v>67778477</v>
      </c>
      <c r="D32" s="148">
        <f t="shared" ref="D32:J32" si="8">+D6-D21</f>
        <v>206051572.92000002</v>
      </c>
      <c r="E32" s="148">
        <f t="shared" si="8"/>
        <v>3037127928.6799998</v>
      </c>
      <c r="F32" s="148">
        <f t="shared" si="8"/>
        <v>62152000</v>
      </c>
      <c r="G32" s="148">
        <f t="shared" si="8"/>
        <v>8029113.3300000001</v>
      </c>
      <c r="H32" s="148">
        <f t="shared" si="8"/>
        <v>0</v>
      </c>
      <c r="I32" s="148">
        <f t="shared" si="8"/>
        <v>31243959.5</v>
      </c>
      <c r="J32" s="148">
        <f t="shared" si="8"/>
        <v>3412383051.4299998</v>
      </c>
    </row>
    <row r="33" spans="1:10" ht="18" customHeight="1" thickBot="1">
      <c r="A33" s="130">
        <v>3.2</v>
      </c>
      <c r="B33" s="122" t="s">
        <v>349</v>
      </c>
      <c r="C33" s="148">
        <f>+C19-C30</f>
        <v>67778477</v>
      </c>
      <c r="D33" s="148">
        <f>+D19-D30</f>
        <v>199931229.17000002</v>
      </c>
      <c r="E33" s="148">
        <f>+E19-E30</f>
        <v>3634159002.6799998</v>
      </c>
      <c r="F33" s="148">
        <f t="shared" ref="F33:J33" si="9">+F19-F30</f>
        <v>62152000</v>
      </c>
      <c r="G33" s="148">
        <f t="shared" si="9"/>
        <v>6656103.3300000001</v>
      </c>
      <c r="H33" s="148">
        <f t="shared" si="9"/>
        <v>0</v>
      </c>
      <c r="I33" s="148">
        <f t="shared" si="9"/>
        <v>24382604.700000003</v>
      </c>
      <c r="J33" s="148">
        <f t="shared" si="9"/>
        <v>2800997268.8800001</v>
      </c>
    </row>
    <row r="34" spans="1:10" s="136" customFormat="1" ht="11.25">
      <c r="A34" s="135" t="s">
        <v>350</v>
      </c>
      <c r="J34" s="218">
        <f>+J33-'2'!D22</f>
        <v>0</v>
      </c>
    </row>
    <row r="35" spans="1:10" ht="11.25" customHeight="1">
      <c r="A35" s="159" t="s">
        <v>351</v>
      </c>
      <c r="B35" s="160"/>
      <c r="C35" s="160"/>
      <c r="D35" s="160"/>
      <c r="E35" s="160"/>
      <c r="F35" s="160"/>
      <c r="G35" s="160"/>
      <c r="H35" s="160"/>
      <c r="I35" s="160"/>
    </row>
    <row r="36" spans="1:10">
      <c r="A36" s="161"/>
      <c r="B36" s="161"/>
      <c r="C36" s="161"/>
      <c r="D36" s="161"/>
      <c r="E36" s="161"/>
      <c r="F36" s="161"/>
      <c r="G36" s="161"/>
      <c r="H36" s="161"/>
      <c r="I36" s="161"/>
      <c r="J36" s="161"/>
    </row>
    <row r="38" spans="1:10">
      <c r="A38" s="162" t="s">
        <v>352</v>
      </c>
    </row>
  </sheetData>
  <mergeCells count="14">
    <mergeCell ref="J3:J4"/>
    <mergeCell ref="A8:A11"/>
    <mergeCell ref="A13:A16"/>
    <mergeCell ref="A23:A25"/>
    <mergeCell ref="A27:A29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hyperlinks>
    <hyperlink ref="B18" location="_ftn1" display="_ftn1"/>
    <hyperlink ref="A38" location="_ftnref1" display="_ftnref1"/>
  </hyperlinks>
  <pageMargins left="0.16" right="0.15" top="0.56000000000000005" bottom="0.16" header="0.31496062992125984" footer="0.31496062992125984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J32" sqref="J32"/>
    </sheetView>
  </sheetViews>
  <sheetFormatPr defaultRowHeight="12.75"/>
  <cols>
    <col min="1" max="1" width="3.5703125" customWidth="1"/>
    <col min="2" max="2" width="36.140625" customWidth="1"/>
    <col min="5" max="6" width="7.85546875" customWidth="1"/>
    <col min="8" max="8" width="11.7109375" customWidth="1"/>
    <col min="10" max="10" width="13" customWidth="1"/>
  </cols>
  <sheetData>
    <row r="1" spans="1:10" ht="17.25" customHeight="1">
      <c r="A1" s="290" t="s">
        <v>353</v>
      </c>
      <c r="B1" s="291"/>
      <c r="C1" s="291"/>
      <c r="D1" s="291"/>
      <c r="E1" s="291"/>
      <c r="F1" s="291"/>
      <c r="G1" s="291"/>
      <c r="H1" s="291"/>
      <c r="I1" s="291"/>
    </row>
    <row r="2" spans="1:10" ht="13.5" thickBot="1">
      <c r="A2" s="112"/>
    </row>
    <row r="3" spans="1:10" ht="37.5" customHeight="1">
      <c r="A3" s="305" t="s">
        <v>179</v>
      </c>
      <c r="B3" s="305" t="s">
        <v>41</v>
      </c>
      <c r="C3" s="305" t="s">
        <v>354</v>
      </c>
      <c r="D3" s="305" t="s">
        <v>355</v>
      </c>
      <c r="E3" s="305" t="s">
        <v>356</v>
      </c>
      <c r="F3" s="305" t="s">
        <v>357</v>
      </c>
      <c r="G3" s="305" t="s">
        <v>358</v>
      </c>
      <c r="H3" s="143" t="s">
        <v>359</v>
      </c>
      <c r="I3" s="305" t="s">
        <v>360</v>
      </c>
      <c r="J3" s="305" t="s">
        <v>181</v>
      </c>
    </row>
    <row r="4" spans="1:10" ht="13.5" thickBot="1">
      <c r="A4" s="306"/>
      <c r="B4" s="306"/>
      <c r="C4" s="306"/>
      <c r="D4" s="306"/>
      <c r="E4" s="306"/>
      <c r="F4" s="306"/>
      <c r="G4" s="306"/>
      <c r="H4" s="144" t="s">
        <v>361</v>
      </c>
      <c r="I4" s="306"/>
      <c r="J4" s="306"/>
    </row>
    <row r="5" spans="1:10" ht="23.25" customHeight="1" thickBot="1">
      <c r="A5" s="157">
        <v>1</v>
      </c>
      <c r="B5" s="146" t="s">
        <v>362</v>
      </c>
      <c r="C5" s="163"/>
      <c r="D5" s="163"/>
      <c r="E5" s="163"/>
      <c r="F5" s="163"/>
      <c r="G5" s="147"/>
      <c r="H5" s="163"/>
      <c r="I5" s="147"/>
      <c r="J5" s="163"/>
    </row>
    <row r="6" spans="1:10" ht="23.25" customHeight="1" thickBot="1">
      <c r="A6" s="130">
        <v>1.1000000000000001</v>
      </c>
      <c r="B6" s="131" t="s">
        <v>240</v>
      </c>
      <c r="C6" s="131"/>
      <c r="D6" s="131"/>
      <c r="E6" s="131"/>
      <c r="F6" s="131"/>
      <c r="G6" s="122"/>
      <c r="H6" s="131"/>
      <c r="I6" s="122"/>
      <c r="J6" s="131"/>
    </row>
    <row r="7" spans="1:10" ht="23.25" customHeight="1" thickBot="1">
      <c r="A7" s="130">
        <v>1.2</v>
      </c>
      <c r="B7" s="131" t="s">
        <v>302</v>
      </c>
      <c r="C7" s="131"/>
      <c r="D7" s="131"/>
      <c r="E7" s="131"/>
      <c r="F7" s="131"/>
      <c r="G7" s="122"/>
      <c r="H7" s="131"/>
      <c r="I7" s="122"/>
      <c r="J7" s="131"/>
    </row>
    <row r="8" spans="1:10" ht="23.25" customHeight="1" thickBot="1">
      <c r="A8" s="321"/>
      <c r="B8" s="150" t="s">
        <v>331</v>
      </c>
      <c r="C8" s="131"/>
      <c r="D8" s="131"/>
      <c r="E8" s="131"/>
      <c r="F8" s="131"/>
      <c r="G8" s="122"/>
      <c r="H8" s="131"/>
      <c r="I8" s="122"/>
      <c r="J8" s="131"/>
    </row>
    <row r="9" spans="1:10" ht="23.25" customHeight="1" thickBot="1">
      <c r="A9" s="322"/>
      <c r="B9" s="150" t="s">
        <v>332</v>
      </c>
      <c r="C9" s="131"/>
      <c r="D9" s="131"/>
      <c r="E9" s="131"/>
      <c r="F9" s="131"/>
      <c r="G9" s="122"/>
      <c r="H9" s="219">
        <f>+'9'!C17</f>
        <v>0</v>
      </c>
      <c r="I9" s="122"/>
      <c r="J9" s="220">
        <f>+H9</f>
        <v>0</v>
      </c>
    </row>
    <row r="10" spans="1:10" ht="23.25" customHeight="1" thickBot="1">
      <c r="A10" s="322"/>
      <c r="B10" s="150" t="s">
        <v>333</v>
      </c>
      <c r="C10" s="131"/>
      <c r="D10" s="131"/>
      <c r="E10" s="131"/>
      <c r="F10" s="131"/>
      <c r="G10" s="122"/>
      <c r="H10" s="131"/>
      <c r="I10" s="122"/>
      <c r="J10" s="131"/>
    </row>
    <row r="11" spans="1:10" ht="23.25" customHeight="1" thickBot="1">
      <c r="A11" s="323"/>
      <c r="B11" s="150" t="s">
        <v>242</v>
      </c>
      <c r="C11" s="131"/>
      <c r="D11" s="131"/>
      <c r="E11" s="131"/>
      <c r="F11" s="131"/>
      <c r="G11" s="122"/>
      <c r="H11" s="131"/>
      <c r="I11" s="122"/>
      <c r="J11" s="131"/>
    </row>
    <row r="12" spans="1:10" ht="23.25" customHeight="1" thickBot="1">
      <c r="A12" s="130">
        <v>1.3</v>
      </c>
      <c r="B12" s="151" t="s">
        <v>303</v>
      </c>
      <c r="C12" s="131"/>
      <c r="D12" s="131"/>
      <c r="E12" s="131"/>
      <c r="F12" s="131"/>
      <c r="G12" s="122"/>
      <c r="H12" s="131"/>
      <c r="I12" s="122"/>
      <c r="J12" s="131"/>
    </row>
    <row r="13" spans="1:10" ht="23.25" customHeight="1" thickBot="1">
      <c r="A13" s="321"/>
      <c r="B13" s="151" t="s">
        <v>334</v>
      </c>
      <c r="C13" s="131"/>
      <c r="D13" s="131"/>
      <c r="E13" s="131"/>
      <c r="F13" s="131"/>
      <c r="G13" s="131"/>
      <c r="H13" s="131"/>
      <c r="I13" s="122"/>
      <c r="J13" s="131"/>
    </row>
    <row r="14" spans="1:10" ht="23.25" customHeight="1" thickBot="1">
      <c r="A14" s="322"/>
      <c r="B14" s="151" t="s">
        <v>335</v>
      </c>
      <c r="C14" s="131"/>
      <c r="D14" s="131"/>
      <c r="E14" s="131"/>
      <c r="F14" s="131"/>
      <c r="G14" s="122"/>
      <c r="H14" s="131"/>
      <c r="I14" s="122"/>
      <c r="J14" s="131"/>
    </row>
    <row r="15" spans="1:10" ht="23.25" customHeight="1" thickBot="1">
      <c r="A15" s="322"/>
      <c r="B15" s="151" t="s">
        <v>336</v>
      </c>
      <c r="C15" s="131"/>
      <c r="D15" s="131"/>
      <c r="E15" s="131"/>
      <c r="F15" s="131"/>
      <c r="G15" s="122"/>
      <c r="H15" s="131"/>
      <c r="I15" s="122"/>
      <c r="J15" s="131"/>
    </row>
    <row r="16" spans="1:10" ht="23.25" customHeight="1" thickBot="1">
      <c r="A16" s="323"/>
      <c r="B16" s="151"/>
      <c r="C16" s="131"/>
      <c r="D16" s="131"/>
      <c r="E16" s="131"/>
      <c r="F16" s="131"/>
      <c r="G16" s="122"/>
      <c r="H16" s="131"/>
      <c r="I16" s="122"/>
      <c r="J16" s="131"/>
    </row>
    <row r="17" spans="1:10" ht="23.25" customHeight="1" thickBot="1">
      <c r="A17" s="130">
        <v>1.4</v>
      </c>
      <c r="B17" s="151" t="s">
        <v>239</v>
      </c>
      <c r="C17" s="131"/>
      <c r="D17" s="131"/>
      <c r="E17" s="131"/>
      <c r="F17" s="131"/>
      <c r="G17" s="122"/>
      <c r="H17" s="131"/>
      <c r="I17" s="122"/>
      <c r="J17" s="131"/>
    </row>
    <row r="18" spans="1:10" ht="23.25" customHeight="1" thickBot="1">
      <c r="A18" s="153">
        <v>2</v>
      </c>
      <c r="B18" s="133" t="s">
        <v>363</v>
      </c>
      <c r="C18" s="164"/>
      <c r="D18" s="164"/>
      <c r="E18" s="164"/>
      <c r="F18" s="164"/>
      <c r="G18" s="164"/>
      <c r="H18" s="164"/>
      <c r="I18" s="165"/>
      <c r="J18" s="164"/>
    </row>
    <row r="19" spans="1:10" ht="23.25" customHeight="1" thickBot="1">
      <c r="A19" s="130">
        <v>2.1</v>
      </c>
      <c r="B19" s="131" t="s">
        <v>308</v>
      </c>
      <c r="C19" s="131"/>
      <c r="D19" s="131"/>
      <c r="E19" s="131"/>
      <c r="F19" s="131"/>
      <c r="G19" s="131"/>
      <c r="H19" s="131"/>
      <c r="I19" s="122"/>
      <c r="J19" s="131"/>
    </row>
    <row r="20" spans="1:10" ht="23.25" customHeight="1" thickBot="1">
      <c r="A20" s="130">
        <v>2.2000000000000002</v>
      </c>
      <c r="B20" s="131" t="s">
        <v>302</v>
      </c>
      <c r="C20" s="131"/>
      <c r="D20" s="131"/>
      <c r="E20" s="131"/>
      <c r="F20" s="131"/>
      <c r="G20" s="131"/>
      <c r="H20" s="131"/>
      <c r="I20" s="122"/>
      <c r="J20" s="131"/>
    </row>
    <row r="21" spans="1:10" ht="23.25" customHeight="1" thickBot="1">
      <c r="A21" s="321"/>
      <c r="B21" s="131" t="s">
        <v>364</v>
      </c>
      <c r="C21" s="131"/>
      <c r="D21" s="131"/>
      <c r="E21" s="131"/>
      <c r="F21" s="131"/>
      <c r="G21" s="131"/>
      <c r="H21" s="131"/>
      <c r="I21" s="122"/>
      <c r="J21" s="131"/>
    </row>
    <row r="22" spans="1:10" ht="23.25" customHeight="1" thickBot="1">
      <c r="A22" s="322"/>
      <c r="B22" s="156" t="s">
        <v>341</v>
      </c>
      <c r="C22" s="131"/>
      <c r="D22" s="131"/>
      <c r="E22" s="131"/>
      <c r="F22" s="131"/>
      <c r="G22" s="131"/>
      <c r="H22" s="131"/>
      <c r="I22" s="122"/>
      <c r="J22" s="131"/>
    </row>
    <row r="23" spans="1:10" ht="23.25" customHeight="1" thickBot="1">
      <c r="A23" s="323"/>
      <c r="B23" s="156" t="s">
        <v>365</v>
      </c>
      <c r="C23" s="131"/>
      <c r="D23" s="131"/>
      <c r="E23" s="131"/>
      <c r="F23" s="131"/>
      <c r="G23" s="131"/>
      <c r="H23" s="131"/>
      <c r="I23" s="122"/>
      <c r="J23" s="131"/>
    </row>
    <row r="24" spans="1:10" ht="23.25" customHeight="1" thickBot="1">
      <c r="A24" s="130">
        <v>2.2999999999999998</v>
      </c>
      <c r="B24" s="131" t="s">
        <v>366</v>
      </c>
      <c r="C24" s="131"/>
      <c r="D24" s="131"/>
      <c r="E24" s="131"/>
      <c r="F24" s="131"/>
      <c r="G24" s="131"/>
      <c r="H24" s="131"/>
      <c r="I24" s="122"/>
      <c r="J24" s="131"/>
    </row>
    <row r="25" spans="1:10" ht="23.25" customHeight="1" thickBot="1">
      <c r="A25" s="321"/>
      <c r="B25" s="131" t="s">
        <v>367</v>
      </c>
      <c r="C25" s="131"/>
      <c r="D25" s="131"/>
      <c r="E25" s="131"/>
      <c r="F25" s="131"/>
      <c r="G25" s="131"/>
      <c r="H25" s="131"/>
      <c r="I25" s="122"/>
      <c r="J25" s="131"/>
    </row>
    <row r="26" spans="1:10" ht="23.25" customHeight="1" thickBot="1">
      <c r="A26" s="322"/>
      <c r="B26" s="156" t="s">
        <v>345</v>
      </c>
      <c r="C26" s="131"/>
      <c r="D26" s="131"/>
      <c r="E26" s="131"/>
      <c r="F26" s="131"/>
      <c r="G26" s="131"/>
      <c r="H26" s="131"/>
      <c r="I26" s="122"/>
      <c r="J26" s="131"/>
    </row>
    <row r="27" spans="1:10" ht="23.25" customHeight="1" thickBot="1">
      <c r="A27" s="323"/>
      <c r="B27" s="156" t="s">
        <v>368</v>
      </c>
      <c r="C27" s="131"/>
      <c r="D27" s="131"/>
      <c r="E27" s="131"/>
      <c r="F27" s="131"/>
      <c r="G27" s="131"/>
      <c r="H27" s="131"/>
      <c r="I27" s="122"/>
      <c r="J27" s="131"/>
    </row>
    <row r="28" spans="1:10" ht="23.25" customHeight="1" thickBot="1">
      <c r="A28" s="130">
        <v>2.4</v>
      </c>
      <c r="B28" s="131" t="s">
        <v>309</v>
      </c>
      <c r="C28" s="131"/>
      <c r="D28" s="131"/>
      <c r="E28" s="131"/>
      <c r="F28" s="131"/>
      <c r="G28" s="131"/>
      <c r="H28" s="131"/>
      <c r="I28" s="122"/>
      <c r="J28" s="131"/>
    </row>
    <row r="29" spans="1:10" ht="23.25" customHeight="1" thickBot="1">
      <c r="A29" s="157">
        <v>3</v>
      </c>
      <c r="B29" s="158" t="s">
        <v>369</v>
      </c>
      <c r="C29" s="164"/>
      <c r="D29" s="164"/>
      <c r="E29" s="164"/>
      <c r="F29" s="164"/>
      <c r="G29" s="164"/>
      <c r="H29" s="221">
        <f>+H9</f>
        <v>0</v>
      </c>
      <c r="I29" s="165"/>
      <c r="J29" s="221">
        <f>+H29</f>
        <v>0</v>
      </c>
    </row>
    <row r="30" spans="1:10" ht="23.25" customHeight="1" thickBot="1">
      <c r="A30" s="130">
        <v>3.1</v>
      </c>
      <c r="B30" s="131" t="s">
        <v>348</v>
      </c>
      <c r="C30" s="131"/>
      <c r="D30" s="131"/>
      <c r="E30" s="131"/>
      <c r="F30" s="131"/>
      <c r="G30" s="131"/>
      <c r="H30" s="131"/>
      <c r="I30" s="122"/>
      <c r="J30" s="131"/>
    </row>
    <row r="31" spans="1:10" ht="23.25" customHeight="1" thickBot="1">
      <c r="A31" s="130">
        <v>3.2</v>
      </c>
      <c r="B31" s="122" t="s">
        <v>370</v>
      </c>
      <c r="C31" s="131"/>
      <c r="D31" s="131"/>
      <c r="E31" s="131"/>
      <c r="F31" s="131"/>
      <c r="G31" s="131"/>
      <c r="H31" s="220">
        <f>+H9</f>
        <v>0</v>
      </c>
      <c r="I31" s="122"/>
      <c r="J31" s="220">
        <f>+H31</f>
        <v>0</v>
      </c>
    </row>
    <row r="32" spans="1:10">
      <c r="A32" s="166" t="s">
        <v>371</v>
      </c>
    </row>
    <row r="33" spans="1:10" s="136" customFormat="1" ht="11.25">
      <c r="A33" s="167" t="s">
        <v>372</v>
      </c>
      <c r="B33" s="168"/>
      <c r="C33" s="168"/>
      <c r="D33" s="168"/>
      <c r="E33" s="168"/>
      <c r="F33" s="168"/>
      <c r="G33" s="168"/>
      <c r="H33" s="168"/>
      <c r="I33" s="168"/>
      <c r="J33" s="168"/>
    </row>
    <row r="34" spans="1:10" s="136" customFormat="1" ht="10.5" customHeight="1">
      <c r="A34" s="327" t="s">
        <v>373</v>
      </c>
      <c r="B34" s="327"/>
      <c r="C34" s="327"/>
      <c r="D34" s="327"/>
      <c r="E34" s="327"/>
      <c r="F34" s="327"/>
      <c r="G34" s="327"/>
      <c r="H34" s="327"/>
      <c r="I34" s="327"/>
      <c r="J34" s="327"/>
    </row>
    <row r="35" spans="1:10">
      <c r="A35" s="112" t="s">
        <v>374</v>
      </c>
    </row>
    <row r="36" spans="1:10" s="136" customFormat="1" ht="11.25">
      <c r="A36" s="169"/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s="136" customFormat="1" ht="11.25">
      <c r="A37" s="170"/>
      <c r="B37" s="170"/>
      <c r="C37" s="170"/>
      <c r="D37" s="170"/>
      <c r="E37" s="170"/>
      <c r="F37" s="170"/>
      <c r="G37" s="170"/>
      <c r="H37" s="170"/>
      <c r="I37" s="170"/>
      <c r="J37" s="170"/>
    </row>
  </sheetData>
  <mergeCells count="15">
    <mergeCell ref="A34:J34"/>
    <mergeCell ref="A1:I1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A8:A11"/>
    <mergeCell ref="A13:A16"/>
    <mergeCell ref="A21:A23"/>
    <mergeCell ref="A25:A27"/>
  </mergeCells>
  <pageMargins left="0.26" right="0.16" top="0.74803149606299213" bottom="0.57999999999999996" header="0.31496062992125984" footer="0.31496062992125984"/>
  <pageSetup paperSize="9" scale="8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activeCell="F15" sqref="F15"/>
    </sheetView>
  </sheetViews>
  <sheetFormatPr defaultRowHeight="17.25" customHeight="1"/>
  <cols>
    <col min="1" max="1" width="2.7109375" customWidth="1"/>
    <col min="2" max="2" width="18.28515625" customWidth="1"/>
    <col min="3" max="6" width="14.7109375" customWidth="1"/>
  </cols>
  <sheetData>
    <row r="1" spans="1:6" ht="17.25" customHeight="1">
      <c r="A1" s="290" t="s">
        <v>375</v>
      </c>
      <c r="B1" s="291"/>
      <c r="C1" s="291"/>
      <c r="D1" s="291"/>
      <c r="E1" s="291"/>
      <c r="F1" s="291"/>
    </row>
    <row r="2" spans="1:6" ht="17.25" customHeight="1" thickBot="1">
      <c r="A2" s="112"/>
    </row>
    <row r="3" spans="1:6" ht="30.75" customHeight="1">
      <c r="A3" s="305" t="s">
        <v>179</v>
      </c>
      <c r="B3" s="171" t="s">
        <v>376</v>
      </c>
      <c r="C3" s="307" t="s">
        <v>377</v>
      </c>
      <c r="D3" s="171" t="s">
        <v>378</v>
      </c>
      <c r="E3" s="307" t="s">
        <v>379</v>
      </c>
      <c r="F3" s="307" t="s">
        <v>380</v>
      </c>
    </row>
    <row r="4" spans="1:6" ht="17.25" customHeight="1" thickBot="1">
      <c r="A4" s="306"/>
      <c r="B4" s="172" t="s">
        <v>381</v>
      </c>
      <c r="C4" s="308"/>
      <c r="D4" s="172" t="s">
        <v>382</v>
      </c>
      <c r="E4" s="308"/>
      <c r="F4" s="308"/>
    </row>
    <row r="5" spans="1:6" ht="17.25" customHeight="1" thickBot="1">
      <c r="A5" s="130">
        <v>1</v>
      </c>
      <c r="B5" s="122"/>
      <c r="C5" s="122"/>
      <c r="D5" s="122"/>
      <c r="E5" s="122"/>
      <c r="F5" s="122"/>
    </row>
    <row r="6" spans="1:6" ht="17.25" customHeight="1" thickBot="1">
      <c r="A6" s="130">
        <v>2</v>
      </c>
      <c r="B6" s="122"/>
      <c r="C6" s="122"/>
      <c r="D6" s="122"/>
      <c r="E6" s="122"/>
      <c r="F6" s="122"/>
    </row>
    <row r="7" spans="1:6" ht="17.25" customHeight="1" thickBot="1">
      <c r="A7" s="130">
        <v>3</v>
      </c>
      <c r="B7" s="122" t="s">
        <v>181</v>
      </c>
      <c r="C7" s="122"/>
      <c r="D7" s="122"/>
      <c r="E7" s="122"/>
      <c r="F7" s="122"/>
    </row>
    <row r="8" spans="1:6" ht="17.25" customHeight="1">
      <c r="A8" s="173"/>
    </row>
    <row r="9" spans="1:6" ht="17.25" customHeight="1">
      <c r="A9" s="299" t="s">
        <v>383</v>
      </c>
      <c r="B9" s="300"/>
      <c r="C9" s="300"/>
      <c r="D9" s="300"/>
      <c r="E9" s="300"/>
      <c r="F9" s="300"/>
    </row>
    <row r="10" spans="1:6" ht="17.25" customHeight="1" thickBot="1">
      <c r="A10" s="112"/>
    </row>
    <row r="11" spans="1:6" ht="17.25" customHeight="1" thickBot="1">
      <c r="A11" s="305" t="s">
        <v>179</v>
      </c>
      <c r="B11" s="305" t="s">
        <v>384</v>
      </c>
      <c r="C11" s="292" t="s">
        <v>240</v>
      </c>
      <c r="D11" s="293"/>
      <c r="E11" s="292" t="s">
        <v>239</v>
      </c>
      <c r="F11" s="293"/>
    </row>
    <row r="12" spans="1:6" ht="17.25" customHeight="1" thickBot="1">
      <c r="A12" s="306"/>
      <c r="B12" s="306"/>
      <c r="C12" s="144" t="s">
        <v>385</v>
      </c>
      <c r="D12" s="144" t="s">
        <v>386</v>
      </c>
      <c r="E12" s="144" t="s">
        <v>385</v>
      </c>
      <c r="F12" s="144" t="s">
        <v>386</v>
      </c>
    </row>
    <row r="13" spans="1:6" ht="17.25" customHeight="1" thickBot="1">
      <c r="A13" s="130">
        <v>1</v>
      </c>
      <c r="B13" s="134"/>
      <c r="C13" s="174"/>
      <c r="D13" s="174"/>
      <c r="E13" s="174"/>
      <c r="F13" s="174"/>
    </row>
    <row r="14" spans="1:6" ht="17.25" customHeight="1" thickBot="1">
      <c r="A14" s="130">
        <v>2</v>
      </c>
      <c r="B14" s="122" t="s">
        <v>181</v>
      </c>
      <c r="C14" s="174"/>
      <c r="D14" s="174"/>
      <c r="E14" s="174"/>
      <c r="F14" s="174"/>
    </row>
    <row r="15" spans="1:6" ht="17.25" customHeight="1">
      <c r="A15" s="112" t="s">
        <v>10</v>
      </c>
    </row>
    <row r="16" spans="1:6" ht="17.25" customHeight="1">
      <c r="A16" s="112" t="s">
        <v>387</v>
      </c>
    </row>
    <row r="17" spans="1:6" ht="17.25" customHeight="1">
      <c r="A17" s="126"/>
      <c r="C17" s="126"/>
      <c r="E17" s="126"/>
    </row>
    <row r="18" spans="1:6" ht="17.25" customHeight="1">
      <c r="A18" s="113"/>
      <c r="B18" s="113"/>
      <c r="C18" s="113"/>
      <c r="D18" s="113"/>
      <c r="E18" s="113"/>
      <c r="F18" s="113"/>
    </row>
    <row r="19" spans="1:6" ht="17.25" customHeight="1">
      <c r="A19" s="112"/>
    </row>
    <row r="20" spans="1:6" ht="17.25" customHeight="1" thickBot="1">
      <c r="A20" s="329" t="s">
        <v>388</v>
      </c>
      <c r="B20" s="330"/>
      <c r="C20" s="330"/>
      <c r="D20" s="330"/>
      <c r="E20" s="330"/>
      <c r="F20" s="330"/>
    </row>
    <row r="21" spans="1:6" ht="17.25" customHeight="1" thickBot="1">
      <c r="A21" s="331" t="s">
        <v>389</v>
      </c>
      <c r="B21" s="331" t="s">
        <v>390</v>
      </c>
      <c r="C21" s="288" t="s">
        <v>240</v>
      </c>
      <c r="D21" s="289"/>
      <c r="E21" s="333" t="s">
        <v>239</v>
      </c>
      <c r="F21" s="334"/>
    </row>
    <row r="22" spans="1:6" ht="17.25" customHeight="1" thickBot="1">
      <c r="A22" s="332"/>
      <c r="B22" s="332"/>
      <c r="C22" s="122" t="s">
        <v>391</v>
      </c>
      <c r="D22" s="122" t="s">
        <v>392</v>
      </c>
      <c r="E22" s="122" t="s">
        <v>391</v>
      </c>
      <c r="F22" s="122" t="s">
        <v>392</v>
      </c>
    </row>
    <row r="23" spans="1:6" ht="17.25" customHeight="1" thickBot="1">
      <c r="A23" s="130">
        <v>1</v>
      </c>
      <c r="B23" s="144"/>
      <c r="C23" s="144"/>
      <c r="D23" s="144"/>
      <c r="E23" s="144"/>
      <c r="F23" s="144"/>
    </row>
    <row r="24" spans="1:6" ht="17.25" customHeight="1" thickBot="1">
      <c r="A24" s="130">
        <v>2</v>
      </c>
      <c r="B24" s="122"/>
      <c r="C24" s="144"/>
      <c r="D24" s="144"/>
      <c r="E24" s="144"/>
      <c r="F24" s="144"/>
    </row>
    <row r="25" spans="1:6" ht="17.25" customHeight="1" thickBot="1">
      <c r="A25" s="130">
        <v>3</v>
      </c>
      <c r="B25" s="122"/>
      <c r="C25" s="144"/>
      <c r="D25" s="144"/>
      <c r="E25" s="144"/>
      <c r="F25" s="144"/>
    </row>
    <row r="26" spans="1:6" ht="17.25" customHeight="1" thickBot="1">
      <c r="A26" s="130">
        <v>4</v>
      </c>
      <c r="B26" s="122" t="s">
        <v>181</v>
      </c>
      <c r="C26" s="144"/>
      <c r="D26" s="144"/>
      <c r="E26" s="144"/>
      <c r="F26" s="144"/>
    </row>
    <row r="27" spans="1:6" ht="17.25" customHeight="1">
      <c r="A27" s="115"/>
    </row>
    <row r="28" spans="1:6" s="176" customFormat="1" ht="17.25" customHeight="1">
      <c r="A28" s="175" t="s">
        <v>393</v>
      </c>
    </row>
    <row r="29" spans="1:6" s="176" customFormat="1" ht="17.25" customHeight="1">
      <c r="A29" s="175" t="s">
        <v>394</v>
      </c>
    </row>
    <row r="30" spans="1:6" s="176" customFormat="1" ht="17.25" customHeight="1">
      <c r="A30" s="175" t="s">
        <v>395</v>
      </c>
    </row>
    <row r="31" spans="1:6" ht="17.25" customHeight="1">
      <c r="A31" s="113"/>
      <c r="B31" s="113"/>
      <c r="C31" s="113"/>
      <c r="D31" s="113"/>
      <c r="E31" s="113"/>
      <c r="F31" s="113"/>
    </row>
    <row r="32" spans="1:6" ht="17.25" customHeight="1">
      <c r="A32" s="114"/>
      <c r="B32" s="114"/>
      <c r="C32" s="114"/>
      <c r="D32" s="114"/>
      <c r="E32" s="114"/>
      <c r="F32" s="114"/>
    </row>
    <row r="33" spans="1:6" ht="17.25" customHeight="1">
      <c r="A33" s="139"/>
      <c r="B33" s="139"/>
      <c r="C33" s="139"/>
      <c r="D33" s="139"/>
      <c r="E33" s="139"/>
      <c r="F33" s="139"/>
    </row>
    <row r="34" spans="1:6" ht="17.25" customHeight="1">
      <c r="A34" s="314" t="s">
        <v>396</v>
      </c>
      <c r="B34" s="315"/>
      <c r="C34" s="315"/>
      <c r="D34" s="315"/>
      <c r="E34" s="315"/>
      <c r="F34" s="315"/>
    </row>
    <row r="35" spans="1:6" ht="17.25" customHeight="1">
      <c r="A35" s="142"/>
    </row>
    <row r="36" spans="1:6" ht="83.25" customHeight="1">
      <c r="A36" s="328" t="s">
        <v>397</v>
      </c>
      <c r="B36" s="328"/>
      <c r="C36" s="328"/>
      <c r="D36" s="328"/>
      <c r="E36" s="328"/>
      <c r="F36" s="328"/>
    </row>
    <row r="37" spans="1:6" ht="17.25" customHeight="1">
      <c r="A37" s="115"/>
      <c r="C37" s="115"/>
      <c r="E37" s="115"/>
    </row>
    <row r="38" spans="1:6" ht="17.25" customHeight="1">
      <c r="A38" s="113"/>
      <c r="B38" s="113"/>
      <c r="C38" s="113"/>
      <c r="D38" s="113"/>
      <c r="E38" s="113"/>
      <c r="F38" s="113"/>
    </row>
    <row r="39" spans="1:6" ht="17.25" customHeight="1">
      <c r="A39" s="114"/>
      <c r="B39" s="114"/>
      <c r="C39" s="114"/>
      <c r="D39" s="114"/>
      <c r="E39" s="114"/>
      <c r="F39" s="114"/>
    </row>
    <row r="40" spans="1:6" ht="17.25" customHeight="1">
      <c r="A40" s="114"/>
      <c r="B40" s="114"/>
      <c r="C40" s="114"/>
      <c r="D40" s="114"/>
      <c r="E40" s="114"/>
      <c r="F40" s="114"/>
    </row>
    <row r="41" spans="1:6" ht="17.25" customHeight="1">
      <c r="A41" s="115"/>
    </row>
    <row r="42" spans="1:6" ht="17.25" customHeight="1">
      <c r="A42" s="115"/>
    </row>
    <row r="43" spans="1:6" ht="17.25" customHeight="1">
      <c r="A43" s="115" t="s">
        <v>398</v>
      </c>
    </row>
    <row r="44" spans="1:6" ht="17.25" customHeight="1">
      <c r="A44" s="115"/>
    </row>
    <row r="45" spans="1:6" ht="17.25" customHeight="1">
      <c r="A45" s="112" t="s">
        <v>399</v>
      </c>
    </row>
  </sheetData>
  <mergeCells count="17">
    <mergeCell ref="A34:F34"/>
    <mergeCell ref="A36:F36"/>
    <mergeCell ref="A11:A12"/>
    <mergeCell ref="B11:B12"/>
    <mergeCell ref="C11:D11"/>
    <mergeCell ref="E11:F11"/>
    <mergeCell ref="A20:F20"/>
    <mergeCell ref="A21:A22"/>
    <mergeCell ref="B21:B22"/>
    <mergeCell ref="C21:D21"/>
    <mergeCell ref="E21:F21"/>
    <mergeCell ref="A9:F9"/>
    <mergeCell ref="A1:F1"/>
    <mergeCell ref="A3:A4"/>
    <mergeCell ref="C3:C4"/>
    <mergeCell ref="E3:E4"/>
    <mergeCell ref="F3:F4"/>
  </mergeCells>
  <pageMargins left="0.7" right="0.7" top="0.45" bottom="0.27" header="0.3" footer="0.3"/>
  <pageSetup scale="8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6" workbookViewId="0">
      <selection activeCell="D36" sqref="D36"/>
    </sheetView>
  </sheetViews>
  <sheetFormatPr defaultRowHeight="17.25" customHeight="1"/>
  <cols>
    <col min="1" max="1" width="3.28515625" customWidth="1"/>
    <col min="2" max="2" width="25.5703125" customWidth="1"/>
    <col min="4" max="4" width="11.42578125" customWidth="1"/>
    <col min="5" max="7" width="11.140625" customWidth="1"/>
  </cols>
  <sheetData>
    <row r="1" spans="1:7" ht="17.25" customHeight="1">
      <c r="A1" s="314" t="s">
        <v>400</v>
      </c>
      <c r="B1" s="315"/>
      <c r="C1" s="315"/>
      <c r="D1" s="315"/>
      <c r="E1" s="315"/>
      <c r="F1" s="315"/>
      <c r="G1" s="315"/>
    </row>
    <row r="2" spans="1:7" ht="17.25" customHeight="1" thickBot="1">
      <c r="A2" s="115"/>
    </row>
    <row r="3" spans="1:7" ht="28.5" customHeight="1" thickBot="1">
      <c r="A3" s="106" t="s">
        <v>179</v>
      </c>
      <c r="B3" s="292" t="s">
        <v>278</v>
      </c>
      <c r="C3" s="293"/>
      <c r="D3" s="288" t="s">
        <v>240</v>
      </c>
      <c r="E3" s="289"/>
      <c r="F3" s="288" t="s">
        <v>239</v>
      </c>
      <c r="G3" s="289"/>
    </row>
    <row r="4" spans="1:7" ht="17.25" customHeight="1" thickBot="1">
      <c r="A4" s="119">
        <v>1</v>
      </c>
      <c r="B4" s="292"/>
      <c r="C4" s="293"/>
      <c r="D4" s="288"/>
      <c r="E4" s="289"/>
      <c r="F4" s="288"/>
      <c r="G4" s="289"/>
    </row>
    <row r="5" spans="1:7" ht="17.25" customHeight="1" thickBot="1">
      <c r="A5" s="119">
        <v>2</v>
      </c>
      <c r="B5" s="292"/>
      <c r="C5" s="293"/>
      <c r="D5" s="288"/>
      <c r="E5" s="289"/>
      <c r="F5" s="288"/>
      <c r="G5" s="289"/>
    </row>
    <row r="6" spans="1:7" ht="17.25" customHeight="1" thickBot="1">
      <c r="A6" s="119">
        <v>3</v>
      </c>
      <c r="B6" s="292"/>
      <c r="C6" s="293"/>
      <c r="D6" s="288"/>
      <c r="E6" s="289"/>
      <c r="F6" s="288"/>
      <c r="G6" s="289"/>
    </row>
    <row r="7" spans="1:7" ht="17.25" customHeight="1">
      <c r="A7" s="112"/>
    </row>
    <row r="8" spans="1:7" ht="17.25" customHeight="1">
      <c r="A8" s="112" t="s">
        <v>401</v>
      </c>
    </row>
    <row r="9" spans="1:7" ht="17.25" customHeight="1">
      <c r="A9" s="112" t="s">
        <v>402</v>
      </c>
    </row>
    <row r="10" spans="1:7" ht="17.25" customHeight="1">
      <c r="A10" s="113"/>
      <c r="B10" s="113"/>
      <c r="C10" s="113"/>
      <c r="D10" s="113"/>
      <c r="E10" s="113"/>
      <c r="F10" s="113"/>
      <c r="G10" s="113"/>
    </row>
    <row r="11" spans="1:7" ht="17.25" customHeight="1">
      <c r="A11" s="114"/>
      <c r="B11" s="114"/>
      <c r="C11" s="114"/>
      <c r="D11" s="114"/>
      <c r="E11" s="114"/>
      <c r="F11" s="114"/>
      <c r="G11" s="114"/>
    </row>
    <row r="12" spans="1:7" ht="17.25" customHeight="1">
      <c r="A12" s="115"/>
    </row>
    <row r="13" spans="1:7" ht="17.25" customHeight="1">
      <c r="A13" s="299" t="s">
        <v>403</v>
      </c>
      <c r="B13" s="300"/>
      <c r="C13" s="300"/>
      <c r="D13" s="300"/>
      <c r="E13" s="300"/>
      <c r="F13" s="300"/>
      <c r="G13" s="300"/>
    </row>
    <row r="14" spans="1:7" ht="17.25" customHeight="1">
      <c r="A14" s="112" t="s">
        <v>404</v>
      </c>
    </row>
    <row r="15" spans="1:7" ht="17.25" customHeight="1" thickBot="1">
      <c r="A15" s="112"/>
    </row>
    <row r="16" spans="1:7" ht="41.25" customHeight="1" thickBot="1">
      <c r="A16" s="117" t="s">
        <v>179</v>
      </c>
      <c r="B16" s="292" t="s">
        <v>405</v>
      </c>
      <c r="C16" s="293"/>
      <c r="D16" s="288" t="s">
        <v>240</v>
      </c>
      <c r="E16" s="289"/>
      <c r="F16" s="288" t="s">
        <v>239</v>
      </c>
      <c r="G16" s="289"/>
    </row>
    <row r="17" spans="1:7" ht="36.75" customHeight="1" thickBot="1">
      <c r="A17" s="130">
        <v>1</v>
      </c>
      <c r="B17" s="316" t="s">
        <v>406</v>
      </c>
      <c r="C17" s="318"/>
      <c r="D17" s="319">
        <f>'2'!C36</f>
        <v>0</v>
      </c>
      <c r="E17" s="320"/>
      <c r="F17" s="319">
        <f>'2'!D36</f>
        <v>47049350</v>
      </c>
      <c r="G17" s="320"/>
    </row>
    <row r="18" spans="1:7" ht="38.25" customHeight="1" thickBot="1">
      <c r="A18" s="130">
        <v>2</v>
      </c>
      <c r="B18" s="316" t="s">
        <v>407</v>
      </c>
      <c r="C18" s="318"/>
      <c r="D18" s="319"/>
      <c r="E18" s="320"/>
      <c r="F18" s="319"/>
      <c r="G18" s="320"/>
    </row>
    <row r="19" spans="1:7" ht="17.25" customHeight="1" thickBot="1">
      <c r="A19" s="130">
        <v>3</v>
      </c>
      <c r="B19" s="316"/>
      <c r="C19" s="318"/>
      <c r="D19" s="288"/>
      <c r="E19" s="289"/>
      <c r="F19" s="288"/>
      <c r="G19" s="289"/>
    </row>
    <row r="20" spans="1:7" ht="17.25" customHeight="1" thickBot="1">
      <c r="A20" s="130">
        <v>4</v>
      </c>
      <c r="B20" s="316" t="s">
        <v>181</v>
      </c>
      <c r="C20" s="318"/>
      <c r="D20" s="335">
        <f>SUM(D17:E19)</f>
        <v>0</v>
      </c>
      <c r="E20" s="289"/>
      <c r="F20" s="335">
        <f>SUM(F17:G19)</f>
        <v>47049350</v>
      </c>
      <c r="G20" s="289"/>
    </row>
    <row r="21" spans="1:7" ht="17.25" customHeight="1" thickBot="1">
      <c r="A21" s="112" t="s">
        <v>408</v>
      </c>
    </row>
    <row r="22" spans="1:7" ht="17.25" customHeight="1" thickBot="1">
      <c r="A22" s="117" t="s">
        <v>179</v>
      </c>
      <c r="B22" s="316" t="s">
        <v>409</v>
      </c>
      <c r="C22" s="318"/>
      <c r="D22" s="288" t="s">
        <v>240</v>
      </c>
      <c r="E22" s="289"/>
      <c r="F22" s="288" t="s">
        <v>239</v>
      </c>
      <c r="G22" s="289"/>
    </row>
    <row r="23" spans="1:7" ht="17.25" customHeight="1" thickBot="1">
      <c r="A23" s="130">
        <v>1</v>
      </c>
      <c r="B23" s="316" t="s">
        <v>410</v>
      </c>
      <c r="C23" s="318"/>
      <c r="D23" s="319">
        <f>+'[4]2'!C38</f>
        <v>0</v>
      </c>
      <c r="E23" s="320"/>
      <c r="F23" s="319"/>
      <c r="G23" s="320"/>
    </row>
    <row r="24" spans="1:7" ht="17.25" customHeight="1" thickBot="1">
      <c r="A24" s="130">
        <v>2</v>
      </c>
      <c r="B24" s="316" t="s">
        <v>411</v>
      </c>
      <c r="C24" s="318"/>
      <c r="D24" s="319"/>
      <c r="E24" s="320"/>
      <c r="F24" s="319"/>
      <c r="G24" s="320"/>
    </row>
    <row r="25" spans="1:7" ht="17.25" customHeight="1" thickBot="1">
      <c r="A25" s="130">
        <v>3</v>
      </c>
      <c r="B25" s="316" t="s">
        <v>412</v>
      </c>
      <c r="C25" s="318"/>
      <c r="D25" s="319">
        <f>'2'!C38</f>
        <v>3577376.8</v>
      </c>
      <c r="E25" s="320"/>
      <c r="F25" s="319">
        <f>'2'!D38</f>
        <v>1765688.3200000001</v>
      </c>
      <c r="G25" s="320"/>
    </row>
    <row r="26" spans="1:7" ht="17.25" customHeight="1" thickBot="1">
      <c r="A26" s="130">
        <v>4</v>
      </c>
      <c r="B26" s="316" t="s">
        <v>413</v>
      </c>
      <c r="C26" s="318"/>
      <c r="D26" s="319"/>
      <c r="E26" s="320"/>
      <c r="F26" s="319"/>
      <c r="G26" s="320"/>
    </row>
    <row r="27" spans="1:7" ht="17.25" customHeight="1" thickBot="1">
      <c r="A27" s="130">
        <v>5</v>
      </c>
      <c r="B27" s="316" t="s">
        <v>414</v>
      </c>
      <c r="C27" s="318"/>
      <c r="D27" s="319"/>
      <c r="E27" s="320"/>
      <c r="F27" s="319"/>
      <c r="G27" s="320"/>
    </row>
    <row r="28" spans="1:7" ht="17.25" customHeight="1" thickBot="1">
      <c r="A28" s="130">
        <v>6</v>
      </c>
      <c r="B28" s="316"/>
      <c r="C28" s="318"/>
      <c r="D28" s="319"/>
      <c r="E28" s="320"/>
      <c r="F28" s="319"/>
      <c r="G28" s="320"/>
    </row>
    <row r="29" spans="1:7" ht="17.25" customHeight="1" thickBot="1">
      <c r="A29" s="130">
        <v>7</v>
      </c>
      <c r="B29" s="292" t="s">
        <v>181</v>
      </c>
      <c r="C29" s="293"/>
      <c r="D29" s="319">
        <f>SUM(D23:E28)</f>
        <v>3577376.8</v>
      </c>
      <c r="E29" s="320"/>
      <c r="F29" s="319">
        <f>SUM(F23:G28)</f>
        <v>1765688.3200000001</v>
      </c>
      <c r="G29" s="320"/>
    </row>
    <row r="30" spans="1:7" ht="17.25" customHeight="1">
      <c r="A30" s="112"/>
    </row>
    <row r="31" spans="1:7" ht="17.25" customHeight="1">
      <c r="A31" s="112" t="s">
        <v>415</v>
      </c>
    </row>
    <row r="32" spans="1:7" ht="17.25" customHeight="1" thickBot="1">
      <c r="A32" s="112"/>
    </row>
    <row r="33" spans="1:7" ht="17.25" customHeight="1" thickBot="1">
      <c r="A33" s="305" t="s">
        <v>179</v>
      </c>
      <c r="B33" s="309" t="s">
        <v>41</v>
      </c>
      <c r="C33" s="311"/>
      <c r="D33" s="288" t="s">
        <v>240</v>
      </c>
      <c r="E33" s="289"/>
      <c r="F33" s="292" t="s">
        <v>239</v>
      </c>
      <c r="G33" s="293"/>
    </row>
    <row r="34" spans="1:7" ht="17.25" customHeight="1" thickBot="1">
      <c r="A34" s="306"/>
      <c r="B34" s="336"/>
      <c r="C34" s="337"/>
      <c r="D34" s="172" t="s">
        <v>416</v>
      </c>
      <c r="E34" s="172" t="s">
        <v>417</v>
      </c>
      <c r="F34" s="144" t="s">
        <v>416</v>
      </c>
      <c r="G34" s="144" t="s">
        <v>417</v>
      </c>
    </row>
    <row r="35" spans="1:7" ht="17.25" customHeight="1" thickBot="1">
      <c r="A35" s="130">
        <v>1</v>
      </c>
      <c r="B35" s="338" t="s">
        <v>418</v>
      </c>
      <c r="C35" s="339"/>
      <c r="D35" s="199">
        <f>'2'!C40</f>
        <v>241100450</v>
      </c>
      <c r="E35" s="122"/>
      <c r="F35" s="199">
        <f>'2'!D40</f>
        <v>241100450</v>
      </c>
      <c r="G35" s="122"/>
    </row>
    <row r="36" spans="1:7" ht="17.25" customHeight="1" thickBot="1">
      <c r="A36" s="130">
        <v>2</v>
      </c>
      <c r="B36" s="338" t="s">
        <v>407</v>
      </c>
      <c r="C36" s="339"/>
      <c r="D36" s="199"/>
      <c r="E36" s="122"/>
      <c r="F36" s="199"/>
      <c r="G36" s="122"/>
    </row>
    <row r="37" spans="1:7" ht="17.25" customHeight="1" thickBot="1">
      <c r="A37" s="130">
        <v>3</v>
      </c>
      <c r="B37" s="340"/>
      <c r="C37" s="341"/>
      <c r="D37" s="199"/>
      <c r="E37" s="122"/>
      <c r="F37" s="199"/>
      <c r="G37" s="122"/>
    </row>
    <row r="38" spans="1:7" ht="17.25" customHeight="1" thickBot="1">
      <c r="A38" s="130">
        <v>4</v>
      </c>
      <c r="B38" s="340" t="s">
        <v>181</v>
      </c>
      <c r="C38" s="341"/>
      <c r="D38" s="199">
        <f>SUM(D35:D37)</f>
        <v>241100450</v>
      </c>
      <c r="E38" s="122">
        <f t="shared" ref="E38:G38" si="0">SUM(E35:E37)</f>
        <v>0</v>
      </c>
      <c r="F38" s="199">
        <f t="shared" si="0"/>
        <v>241100450</v>
      </c>
      <c r="G38" s="122">
        <f t="shared" si="0"/>
        <v>0</v>
      </c>
    </row>
    <row r="39" spans="1:7" ht="17.25" customHeight="1">
      <c r="A39" s="112"/>
    </row>
    <row r="40" spans="1:7" ht="17.25" customHeight="1">
      <c r="A40" s="126" t="s">
        <v>419</v>
      </c>
    </row>
    <row r="41" spans="1:7" ht="17.25" customHeight="1" thickBot="1">
      <c r="A41" s="112"/>
    </row>
    <row r="42" spans="1:7" s="80" customFormat="1" ht="39" customHeight="1" thickBot="1">
      <c r="A42" s="117" t="s">
        <v>179</v>
      </c>
      <c r="B42" s="118" t="s">
        <v>420</v>
      </c>
      <c r="C42" s="118" t="s">
        <v>240</v>
      </c>
      <c r="D42" s="118" t="s">
        <v>273</v>
      </c>
      <c r="E42" s="118" t="s">
        <v>421</v>
      </c>
      <c r="F42" s="118" t="s">
        <v>422</v>
      </c>
      <c r="G42" s="118" t="s">
        <v>239</v>
      </c>
    </row>
    <row r="43" spans="1:7" ht="17.25" customHeight="1" thickBot="1">
      <c r="A43" s="130">
        <v>1</v>
      </c>
      <c r="B43" s="122" t="s">
        <v>423</v>
      </c>
      <c r="C43" s="122"/>
      <c r="D43" s="122"/>
      <c r="E43" s="122"/>
      <c r="F43" s="122"/>
      <c r="G43" s="122"/>
    </row>
    <row r="44" spans="1:7" ht="17.25" customHeight="1" thickBot="1">
      <c r="A44" s="130">
        <v>2</v>
      </c>
      <c r="B44" s="122" t="s">
        <v>424</v>
      </c>
      <c r="C44" s="122"/>
      <c r="D44" s="122"/>
      <c r="E44" s="122"/>
      <c r="F44" s="122"/>
      <c r="G44" s="122"/>
    </row>
    <row r="45" spans="1:7" ht="17.25" customHeight="1" thickBot="1">
      <c r="A45" s="130">
        <v>3</v>
      </c>
      <c r="B45" s="122"/>
      <c r="C45" s="122"/>
      <c r="D45" s="122"/>
      <c r="E45" s="122"/>
      <c r="F45" s="122"/>
      <c r="G45" s="122"/>
    </row>
    <row r="46" spans="1:7" ht="17.25" customHeight="1" thickBot="1">
      <c r="A46" s="130">
        <v>4</v>
      </c>
      <c r="B46" s="122" t="s">
        <v>181</v>
      </c>
      <c r="C46" s="122"/>
      <c r="D46" s="122"/>
      <c r="E46" s="122"/>
      <c r="F46" s="122"/>
      <c r="G46" s="122"/>
    </row>
    <row r="47" spans="1:7" ht="17.25" customHeight="1">
      <c r="A47" s="112"/>
    </row>
    <row r="48" spans="1:7" ht="17.25" customHeight="1">
      <c r="A48" s="112"/>
    </row>
    <row r="49" spans="1:1" ht="12.75">
      <c r="A49" s="112"/>
    </row>
  </sheetData>
  <mergeCells count="61">
    <mergeCell ref="B35:C35"/>
    <mergeCell ref="B36:C36"/>
    <mergeCell ref="B37:C37"/>
    <mergeCell ref="B38:C38"/>
    <mergeCell ref="B29:C29"/>
    <mergeCell ref="D29:E29"/>
    <mergeCell ref="F29:G29"/>
    <mergeCell ref="A33:A34"/>
    <mergeCell ref="B33:C34"/>
    <mergeCell ref="D33:E33"/>
    <mergeCell ref="F33:G33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C20"/>
    <mergeCell ref="D20:E20"/>
    <mergeCell ref="F20:G20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A13:G13"/>
    <mergeCell ref="B16:C16"/>
    <mergeCell ref="D16:E16"/>
    <mergeCell ref="F16:G16"/>
    <mergeCell ref="B17:C17"/>
    <mergeCell ref="D17:E17"/>
    <mergeCell ref="F17:G17"/>
    <mergeCell ref="B5:C5"/>
    <mergeCell ref="D5:E5"/>
    <mergeCell ref="F5:G5"/>
    <mergeCell ref="B6:C6"/>
    <mergeCell ref="D6:E6"/>
    <mergeCell ref="F6:G6"/>
    <mergeCell ref="A1:G1"/>
    <mergeCell ref="B3:C3"/>
    <mergeCell ref="D3:E3"/>
    <mergeCell ref="F3:G3"/>
    <mergeCell ref="B4:C4"/>
    <mergeCell ref="D4:E4"/>
    <mergeCell ref="F4:G4"/>
  </mergeCells>
  <pageMargins left="0.70866141732283472" right="0.70866141732283472" top="0.35433070866141736" bottom="0.19685039370078741" header="0.31496062992125984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21" sqref="F21"/>
    </sheetView>
  </sheetViews>
  <sheetFormatPr defaultRowHeight="12.75"/>
  <cols>
    <col min="1" max="1" width="4" customWidth="1"/>
    <col min="2" max="2" width="22.85546875" customWidth="1"/>
    <col min="3" max="3" width="12.28515625" customWidth="1"/>
    <col min="4" max="4" width="16.42578125" customWidth="1"/>
    <col min="5" max="5" width="11.28515625" customWidth="1"/>
    <col min="6" max="6" width="18.85546875" customWidth="1"/>
    <col min="7" max="7" width="11.28515625" customWidth="1"/>
  </cols>
  <sheetData>
    <row r="1" spans="1:7">
      <c r="A1" s="112" t="s">
        <v>425</v>
      </c>
    </row>
    <row r="2" spans="1:7">
      <c r="A2" s="112"/>
    </row>
    <row r="3" spans="1:7">
      <c r="A3" s="113"/>
      <c r="B3" s="113"/>
    </row>
    <row r="4" spans="1:7">
      <c r="A4" s="112"/>
    </row>
    <row r="5" spans="1:7">
      <c r="A5" s="112" t="s">
        <v>426</v>
      </c>
    </row>
    <row r="6" spans="1:7" ht="13.5" thickBot="1">
      <c r="A6" s="115"/>
    </row>
    <row r="7" spans="1:7" ht="13.5" thickBot="1">
      <c r="A7" s="117" t="s">
        <v>179</v>
      </c>
      <c r="B7" s="292" t="s">
        <v>278</v>
      </c>
      <c r="C7" s="293"/>
      <c r="D7" s="288" t="s">
        <v>240</v>
      </c>
      <c r="E7" s="289"/>
      <c r="F7" s="288" t="s">
        <v>239</v>
      </c>
      <c r="G7" s="289"/>
    </row>
    <row r="8" spans="1:7" ht="13.5" thickBot="1">
      <c r="A8" s="130">
        <v>1</v>
      </c>
      <c r="B8" s="292"/>
      <c r="C8" s="293"/>
      <c r="D8" s="319">
        <f>'2'!C45</f>
        <v>542588500</v>
      </c>
      <c r="E8" s="320"/>
      <c r="F8" s="319">
        <f>'2'!D45</f>
        <v>550772248</v>
      </c>
      <c r="G8" s="320"/>
    </row>
    <row r="9" spans="1:7" ht="13.5" thickBot="1">
      <c r="A9" s="130">
        <v>2</v>
      </c>
      <c r="B9" s="292" t="s">
        <v>181</v>
      </c>
      <c r="C9" s="293"/>
      <c r="D9" s="335">
        <f>SUM(D8)</f>
        <v>542588500</v>
      </c>
      <c r="E9" s="289"/>
      <c r="F9" s="335">
        <f>SUM(F8)</f>
        <v>550772248</v>
      </c>
      <c r="G9" s="289"/>
    </row>
    <row r="10" spans="1:7" s="176" customFormat="1" ht="12">
      <c r="A10" s="175" t="s">
        <v>427</v>
      </c>
    </row>
    <row r="11" spans="1:7">
      <c r="A11" s="112"/>
      <c r="C11" s="112"/>
      <c r="E11" s="112"/>
      <c r="G11" s="112"/>
    </row>
    <row r="12" spans="1:7">
      <c r="A12" s="113"/>
      <c r="B12" s="113"/>
      <c r="C12" s="113"/>
      <c r="D12" s="113"/>
      <c r="E12" s="113"/>
      <c r="F12" s="113"/>
      <c r="G12" s="113"/>
    </row>
    <row r="13" spans="1:7">
      <c r="A13" s="112"/>
    </row>
    <row r="14" spans="1:7">
      <c r="A14" s="112" t="s">
        <v>428</v>
      </c>
    </row>
    <row r="15" spans="1:7" ht="13.5" thickBot="1">
      <c r="A15" s="115"/>
    </row>
    <row r="16" spans="1:7" ht="13.5" customHeight="1" thickBot="1">
      <c r="A16" s="331" t="s">
        <v>179</v>
      </c>
      <c r="B16" s="309" t="s">
        <v>278</v>
      </c>
      <c r="C16" s="311"/>
      <c r="D16" s="288" t="s">
        <v>240</v>
      </c>
      <c r="E16" s="289"/>
      <c r="F16" s="292" t="s">
        <v>239</v>
      </c>
      <c r="G16" s="293"/>
    </row>
    <row r="17" spans="1:7" ht="13.5" thickBot="1">
      <c r="A17" s="332"/>
      <c r="B17" s="336"/>
      <c r="C17" s="337"/>
      <c r="D17" s="149" t="s">
        <v>416</v>
      </c>
      <c r="E17" s="172" t="s">
        <v>417</v>
      </c>
      <c r="F17" s="144" t="s">
        <v>416</v>
      </c>
      <c r="G17" s="144" t="s">
        <v>417</v>
      </c>
    </row>
    <row r="18" spans="1:7" ht="13.5" thickBot="1">
      <c r="A18" s="130">
        <v>1</v>
      </c>
      <c r="B18" s="292" t="s">
        <v>429</v>
      </c>
      <c r="C18" s="293"/>
      <c r="D18" s="109">
        <f>SUM(D19:D21)</f>
        <v>4222358163.9099998</v>
      </c>
      <c r="E18" s="109"/>
      <c r="F18" s="109">
        <f>+F21</f>
        <v>1678445475.9100001</v>
      </c>
      <c r="G18" s="122"/>
    </row>
    <row r="19" spans="1:7" ht="13.5" thickBot="1">
      <c r="A19" s="331"/>
      <c r="B19" s="292" t="s">
        <v>430</v>
      </c>
      <c r="C19" s="293"/>
      <c r="D19" s="109"/>
      <c r="E19" s="109"/>
      <c r="F19" s="109"/>
      <c r="G19" s="122"/>
    </row>
    <row r="20" spans="1:7" ht="13.5" thickBot="1">
      <c r="A20" s="342"/>
      <c r="B20" s="292" t="s">
        <v>431</v>
      </c>
      <c r="C20" s="293"/>
      <c r="D20" s="109"/>
      <c r="E20" s="109"/>
      <c r="F20" s="109"/>
      <c r="G20" s="122"/>
    </row>
    <row r="21" spans="1:7" ht="13.5" thickBot="1">
      <c r="A21" s="332"/>
      <c r="B21" s="292" t="s">
        <v>432</v>
      </c>
      <c r="C21" s="293"/>
      <c r="D21" s="109">
        <f>'2'!C50</f>
        <v>4222358163.9099998</v>
      </c>
      <c r="E21" s="109"/>
      <c r="F21" s="109">
        <f>'2'!D50</f>
        <v>1678445475.9100001</v>
      </c>
      <c r="G21" s="122"/>
    </row>
    <row r="22" spans="1:7" ht="13.5" thickBot="1">
      <c r="A22" s="130">
        <v>2</v>
      </c>
      <c r="B22" s="292" t="s">
        <v>433</v>
      </c>
      <c r="C22" s="293"/>
      <c r="D22" s="122"/>
      <c r="E22" s="122"/>
      <c r="F22" s="122"/>
      <c r="G22" s="122"/>
    </row>
    <row r="23" spans="1:7" ht="13.5" thickBot="1">
      <c r="A23" s="130">
        <v>3</v>
      </c>
      <c r="B23" s="292"/>
      <c r="C23" s="293"/>
      <c r="D23" s="122"/>
      <c r="E23" s="122"/>
      <c r="F23" s="238">
        <f>'2'!D50-'13'!F21</f>
        <v>0</v>
      </c>
      <c r="G23" s="122"/>
    </row>
    <row r="24" spans="1:7" s="176" customFormat="1" ht="12">
      <c r="A24" s="175" t="s">
        <v>434</v>
      </c>
    </row>
    <row r="25" spans="1:7">
      <c r="A25" s="112"/>
      <c r="C25" s="112"/>
      <c r="E25" s="112"/>
      <c r="G25" s="112"/>
    </row>
    <row r="26" spans="1:7">
      <c r="A26" s="113"/>
      <c r="B26" s="113"/>
      <c r="C26" s="113"/>
      <c r="D26" s="113"/>
      <c r="E26" s="113"/>
      <c r="F26" s="113"/>
      <c r="G26" s="113"/>
    </row>
    <row r="27" spans="1:7">
      <c r="A27" s="114"/>
      <c r="B27" s="114"/>
      <c r="C27" s="114"/>
      <c r="D27" s="114"/>
      <c r="E27" s="114"/>
      <c r="F27" s="114"/>
      <c r="G27" s="114"/>
    </row>
    <row r="28" spans="1:7">
      <c r="A28" s="115"/>
    </row>
    <row r="29" spans="1:7" ht="12.75" customHeight="1">
      <c r="A29" s="314" t="s">
        <v>435</v>
      </c>
      <c r="B29" s="315"/>
      <c r="C29" s="315"/>
      <c r="D29" s="315"/>
      <c r="E29" s="315"/>
      <c r="F29" s="315"/>
      <c r="G29" s="315"/>
    </row>
    <row r="30" spans="1:7">
      <c r="A30" s="115"/>
    </row>
    <row r="31" spans="1:7">
      <c r="A31" s="296" t="s">
        <v>436</v>
      </c>
      <c r="B31" s="296"/>
    </row>
    <row r="32" spans="1:7" ht="13.5" thickBot="1">
      <c r="A32" s="115"/>
    </row>
    <row r="33" spans="1:7" s="80" customFormat="1" ht="26.25" thickBot="1">
      <c r="A33" s="117" t="s">
        <v>179</v>
      </c>
      <c r="B33" s="118" t="s">
        <v>41</v>
      </c>
      <c r="C33" s="292" t="s">
        <v>437</v>
      </c>
      <c r="D33" s="293"/>
      <c r="E33" s="292" t="s">
        <v>438</v>
      </c>
      <c r="F33" s="293"/>
      <c r="G33" s="118" t="s">
        <v>439</v>
      </c>
    </row>
    <row r="34" spans="1:7" ht="24" customHeight="1">
      <c r="A34" s="297"/>
      <c r="B34" s="297"/>
      <c r="C34" s="177" t="s">
        <v>440</v>
      </c>
      <c r="D34" s="305" t="s">
        <v>441</v>
      </c>
      <c r="E34" s="305" t="s">
        <v>442</v>
      </c>
      <c r="F34" s="305" t="s">
        <v>441</v>
      </c>
      <c r="G34" s="305"/>
    </row>
    <row r="35" spans="1:7" ht="13.5" thickBot="1">
      <c r="A35" s="298"/>
      <c r="B35" s="298"/>
      <c r="C35" s="144" t="s">
        <v>443</v>
      </c>
      <c r="D35" s="306"/>
      <c r="E35" s="306"/>
      <c r="F35" s="306"/>
      <c r="G35" s="306"/>
    </row>
    <row r="36" spans="1:7" ht="13.5" thickBot="1">
      <c r="A36" s="119">
        <v>1</v>
      </c>
      <c r="B36" s="120" t="s">
        <v>240</v>
      </c>
      <c r="C36" s="120"/>
      <c r="D36" s="178">
        <f>'2'!C59</f>
        <v>181600000</v>
      </c>
      <c r="E36" s="120"/>
      <c r="F36" s="179"/>
      <c r="G36" s="179">
        <f>'2'!D59</f>
        <v>181600000</v>
      </c>
    </row>
    <row r="37" spans="1:7" ht="13.5" thickBot="1">
      <c r="A37" s="119">
        <v>2</v>
      </c>
      <c r="B37" s="120" t="s">
        <v>273</v>
      </c>
      <c r="C37" s="120"/>
      <c r="D37" s="178"/>
      <c r="E37" s="120"/>
      <c r="F37" s="120"/>
      <c r="G37" s="179">
        <f t="shared" ref="G37:G39" si="0">+D37+F37</f>
        <v>0</v>
      </c>
    </row>
    <row r="38" spans="1:7" ht="13.5" thickBot="1">
      <c r="A38" s="119">
        <v>3</v>
      </c>
      <c r="B38" s="120" t="s">
        <v>444</v>
      </c>
      <c r="C38" s="120"/>
      <c r="D38" s="178"/>
      <c r="E38" s="120"/>
      <c r="F38" s="120"/>
      <c r="G38" s="179"/>
    </row>
    <row r="39" spans="1:7" ht="13.5" thickBot="1">
      <c r="A39" s="119">
        <v>4</v>
      </c>
      <c r="B39" s="120" t="s">
        <v>239</v>
      </c>
      <c r="C39" s="120"/>
      <c r="D39" s="178">
        <f>+D36-D38</f>
        <v>181600000</v>
      </c>
      <c r="E39" s="120"/>
      <c r="F39" s="120"/>
      <c r="G39" s="179">
        <f t="shared" si="0"/>
        <v>181600000</v>
      </c>
    </row>
    <row r="40" spans="1:7">
      <c r="A40" s="180"/>
      <c r="B40" s="180"/>
      <c r="C40" s="180"/>
      <c r="D40" s="180"/>
      <c r="E40" s="180"/>
      <c r="F40" s="180"/>
      <c r="G40" s="180"/>
    </row>
    <row r="41" spans="1:7" ht="18" customHeight="1" thickBot="1">
      <c r="A41" s="343" t="s">
        <v>445</v>
      </c>
      <c r="B41" s="343"/>
      <c r="C41" s="343"/>
      <c r="D41" s="343"/>
      <c r="E41" s="343"/>
      <c r="F41" s="343"/>
    </row>
    <row r="42" spans="1:7" ht="43.5" customHeight="1" thickBot="1">
      <c r="A42" s="117" t="s">
        <v>179</v>
      </c>
      <c r="B42" s="118" t="s">
        <v>41</v>
      </c>
      <c r="C42" s="292" t="s">
        <v>446</v>
      </c>
      <c r="D42" s="293"/>
      <c r="E42" s="292" t="s">
        <v>447</v>
      </c>
      <c r="F42" s="293"/>
      <c r="G42" s="118" t="s">
        <v>181</v>
      </c>
    </row>
    <row r="43" spans="1:7" ht="13.5" thickBot="1">
      <c r="A43" s="119">
        <v>1</v>
      </c>
      <c r="B43" s="122" t="s">
        <v>240</v>
      </c>
      <c r="C43" s="122"/>
      <c r="D43" s="122"/>
      <c r="E43" s="120"/>
      <c r="F43" s="120"/>
      <c r="G43" s="120"/>
    </row>
    <row r="44" spans="1:7" ht="13.5" thickBot="1">
      <c r="A44" s="119">
        <v>2</v>
      </c>
      <c r="B44" s="122" t="s">
        <v>302</v>
      </c>
      <c r="C44" s="122"/>
      <c r="D44" s="122"/>
      <c r="E44" s="120"/>
      <c r="F44" s="120"/>
      <c r="G44" s="120"/>
    </row>
    <row r="45" spans="1:7" ht="26.25" thickBot="1">
      <c r="A45" s="119"/>
      <c r="B45" s="122" t="s">
        <v>448</v>
      </c>
      <c r="C45" s="122"/>
      <c r="D45" s="122"/>
      <c r="E45" s="120"/>
      <c r="F45" s="120"/>
      <c r="G45" s="120"/>
    </row>
  </sheetData>
  <mergeCells count="33">
    <mergeCell ref="G34:G35"/>
    <mergeCell ref="A41:F41"/>
    <mergeCell ref="C42:D42"/>
    <mergeCell ref="E42:F42"/>
    <mergeCell ref="B23:C23"/>
    <mergeCell ref="A29:G29"/>
    <mergeCell ref="A31:B31"/>
    <mergeCell ref="C33:D33"/>
    <mergeCell ref="E33:F33"/>
    <mergeCell ref="A34:A35"/>
    <mergeCell ref="B34:B35"/>
    <mergeCell ref="D34:D35"/>
    <mergeCell ref="E34:E35"/>
    <mergeCell ref="F34:F35"/>
    <mergeCell ref="B22:C22"/>
    <mergeCell ref="B9:C9"/>
    <mergeCell ref="D9:E9"/>
    <mergeCell ref="F9:G9"/>
    <mergeCell ref="A16:A17"/>
    <mergeCell ref="B16:C17"/>
    <mergeCell ref="D16:E16"/>
    <mergeCell ref="F16:G16"/>
    <mergeCell ref="B18:C18"/>
    <mergeCell ref="A19:A21"/>
    <mergeCell ref="B19:C19"/>
    <mergeCell ref="B20:C20"/>
    <mergeCell ref="B21:C21"/>
    <mergeCell ref="B7:C7"/>
    <mergeCell ref="D7:E7"/>
    <mergeCell ref="F7:G7"/>
    <mergeCell ref="B8:C8"/>
    <mergeCell ref="D8:E8"/>
    <mergeCell ref="F8:G8"/>
  </mergeCells>
  <pageMargins left="0.25" right="0.25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3" workbookViewId="0">
      <selection activeCell="C29" sqref="C29:D29"/>
    </sheetView>
  </sheetViews>
  <sheetFormatPr defaultRowHeight="12.75"/>
  <cols>
    <col min="1" max="1" width="5" customWidth="1"/>
    <col min="2" max="2" width="34.42578125" customWidth="1"/>
    <col min="3" max="3" width="10" bestFit="1" customWidth="1"/>
    <col min="4" max="4" width="9.5703125" bestFit="1" customWidth="1"/>
  </cols>
  <sheetData>
    <row r="1" spans="1:6" ht="31.5" customHeight="1" thickBot="1">
      <c r="A1" s="297"/>
      <c r="B1" s="181" t="s">
        <v>448</v>
      </c>
      <c r="C1" s="181"/>
      <c r="D1" s="182"/>
      <c r="E1" s="292"/>
      <c r="F1" s="293"/>
    </row>
    <row r="2" spans="1:6" ht="31.5" customHeight="1" thickBot="1">
      <c r="A2" s="298"/>
      <c r="B2" s="183" t="s">
        <v>449</v>
      </c>
      <c r="C2" s="183"/>
      <c r="D2" s="120"/>
      <c r="E2" s="292"/>
      <c r="F2" s="293"/>
    </row>
    <row r="3" spans="1:6" ht="13.5" thickBot="1">
      <c r="A3" s="119">
        <v>3</v>
      </c>
      <c r="B3" s="122" t="s">
        <v>303</v>
      </c>
      <c r="C3" s="122"/>
      <c r="D3" s="120"/>
      <c r="E3" s="292"/>
      <c r="F3" s="293"/>
    </row>
    <row r="4" spans="1:6" ht="30" customHeight="1" thickBot="1">
      <c r="A4" s="324"/>
      <c r="B4" s="122" t="s">
        <v>450</v>
      </c>
      <c r="C4" s="122"/>
      <c r="D4" s="120"/>
      <c r="E4" s="292"/>
      <c r="F4" s="293"/>
    </row>
    <row r="5" spans="1:6" ht="30" customHeight="1" thickBot="1">
      <c r="A5" s="325"/>
      <c r="B5" s="122" t="s">
        <v>451</v>
      </c>
      <c r="C5" s="122"/>
      <c r="D5" s="120"/>
      <c r="E5" s="292"/>
      <c r="F5" s="293"/>
    </row>
    <row r="6" spans="1:6" ht="38.25" customHeight="1" thickBot="1">
      <c r="A6" s="326"/>
      <c r="B6" s="183" t="s">
        <v>452</v>
      </c>
      <c r="C6" s="183"/>
      <c r="D6" s="120"/>
      <c r="E6" s="292"/>
      <c r="F6" s="293"/>
    </row>
    <row r="7" spans="1:6" ht="13.5" thickBot="1">
      <c r="A7" s="119">
        <v>4</v>
      </c>
      <c r="B7" s="122" t="s">
        <v>239</v>
      </c>
      <c r="C7" s="122">
        <f>+'[4]13'!D43+'[4]13'!D44</f>
        <v>0</v>
      </c>
      <c r="D7" s="122">
        <f>+'[4]13'!E43+'[4]13'!E44</f>
        <v>0</v>
      </c>
      <c r="E7" s="292">
        <f>+'13'!G45</f>
        <v>0</v>
      </c>
      <c r="F7" s="293"/>
    </row>
    <row r="8" spans="1:6">
      <c r="A8" s="115"/>
    </row>
    <row r="9" spans="1:6">
      <c r="A9" s="115"/>
    </row>
    <row r="10" spans="1:6">
      <c r="A10" s="296" t="s">
        <v>453</v>
      </c>
      <c r="B10" s="296"/>
      <c r="C10" s="296"/>
      <c r="D10" s="296"/>
      <c r="E10" s="296"/>
      <c r="F10" s="296"/>
    </row>
    <row r="11" spans="1:6" ht="13.5" thickBot="1">
      <c r="A11" s="115"/>
    </row>
    <row r="12" spans="1:6" ht="26.25" thickBot="1">
      <c r="A12" s="106" t="s">
        <v>179</v>
      </c>
      <c r="B12" s="107" t="s">
        <v>41</v>
      </c>
      <c r="C12" s="107" t="s">
        <v>240</v>
      </c>
      <c r="D12" s="107" t="s">
        <v>273</v>
      </c>
      <c r="E12" s="107" t="s">
        <v>444</v>
      </c>
      <c r="F12" s="107" t="s">
        <v>239</v>
      </c>
    </row>
    <row r="13" spans="1:6" ht="27.75" customHeight="1" thickBot="1">
      <c r="A13" s="184">
        <v>1</v>
      </c>
      <c r="B13" s="131" t="s">
        <v>454</v>
      </c>
      <c r="C13" s="172"/>
      <c r="D13" s="172"/>
      <c r="E13" s="172"/>
      <c r="F13" s="172"/>
    </row>
    <row r="14" spans="1:6" ht="27.75" customHeight="1" thickBot="1">
      <c r="A14" s="130">
        <v>2</v>
      </c>
      <c r="B14" s="122" t="s">
        <v>455</v>
      </c>
      <c r="C14" s="122"/>
      <c r="D14" s="122"/>
      <c r="E14" s="122"/>
      <c r="F14" s="122"/>
    </row>
    <row r="15" spans="1:6" ht="13.5" thickBot="1">
      <c r="A15" s="130">
        <v>3</v>
      </c>
      <c r="B15" s="122" t="s">
        <v>328</v>
      </c>
      <c r="C15" s="122"/>
      <c r="D15" s="122"/>
      <c r="E15" s="122"/>
      <c r="F15" s="122"/>
    </row>
    <row r="16" spans="1:6" ht="13.5" thickBot="1">
      <c r="A16" s="130">
        <v>4</v>
      </c>
      <c r="B16" s="122" t="s">
        <v>181</v>
      </c>
      <c r="C16" s="122"/>
      <c r="D16" s="122"/>
      <c r="E16" s="122"/>
      <c r="F16" s="122"/>
    </row>
    <row r="17" spans="1:6">
      <c r="A17" s="115"/>
    </row>
    <row r="18" spans="1:6">
      <c r="A18" s="296" t="s">
        <v>456</v>
      </c>
      <c r="B18" s="296"/>
      <c r="C18" s="296"/>
      <c r="D18" s="296"/>
      <c r="E18" s="296"/>
      <c r="F18" s="296"/>
    </row>
    <row r="19" spans="1:6">
      <c r="A19" s="115"/>
    </row>
    <row r="20" spans="1:6">
      <c r="A20" s="344" t="s">
        <v>457</v>
      </c>
      <c r="B20" s="344"/>
      <c r="C20" s="344"/>
      <c r="D20" s="344"/>
      <c r="E20" s="344"/>
      <c r="F20" s="344"/>
    </row>
    <row r="21" spans="1:6">
      <c r="A21" s="115"/>
      <c r="C21" s="115"/>
      <c r="E21" s="115"/>
    </row>
    <row r="22" spans="1:6">
      <c r="A22" s="113"/>
      <c r="B22" s="113"/>
      <c r="C22" s="113"/>
      <c r="D22" s="113"/>
      <c r="E22" s="113"/>
      <c r="F22" s="113"/>
    </row>
    <row r="23" spans="1:6">
      <c r="A23" s="114"/>
      <c r="B23" s="114"/>
      <c r="C23" s="114"/>
      <c r="D23" s="114"/>
      <c r="E23" s="114"/>
      <c r="F23" s="114"/>
    </row>
    <row r="24" spans="1:6">
      <c r="A24" s="114"/>
      <c r="B24" s="114"/>
      <c r="C24" s="114"/>
      <c r="D24" s="114"/>
      <c r="E24" s="114"/>
      <c r="F24" s="114"/>
    </row>
    <row r="25" spans="1:6" ht="17.25" customHeight="1">
      <c r="A25" s="314" t="s">
        <v>458</v>
      </c>
      <c r="B25" s="315"/>
      <c r="C25" s="315"/>
      <c r="D25" s="315"/>
      <c r="E25" s="315"/>
      <c r="F25" s="315"/>
    </row>
    <row r="26" spans="1:6" s="187" customFormat="1" ht="17.25" customHeight="1" thickBot="1">
      <c r="A26" s="185"/>
      <c r="B26" s="186"/>
      <c r="C26" s="186"/>
      <c r="D26" s="186"/>
      <c r="E26" s="186"/>
      <c r="F26" s="186"/>
    </row>
    <row r="27" spans="1:6" ht="13.5" thickBot="1">
      <c r="A27" s="188" t="s">
        <v>179</v>
      </c>
      <c r="B27" s="189" t="s">
        <v>41</v>
      </c>
      <c r="C27" s="288" t="s">
        <v>459</v>
      </c>
      <c r="D27" s="289"/>
      <c r="E27" s="288" t="s">
        <v>460</v>
      </c>
      <c r="F27" s="289"/>
    </row>
    <row r="28" spans="1:6" ht="13.5" thickBot="1">
      <c r="A28" s="190">
        <v>1</v>
      </c>
      <c r="B28" s="191" t="s">
        <v>461</v>
      </c>
      <c r="C28" s="288">
        <f>+C29</f>
        <v>0</v>
      </c>
      <c r="D28" s="289"/>
      <c r="E28" s="288"/>
      <c r="F28" s="289"/>
    </row>
    <row r="29" spans="1:6" ht="26.25" thickBot="1">
      <c r="A29" s="345">
        <v>1.1000000000000001</v>
      </c>
      <c r="B29" s="120" t="s">
        <v>462</v>
      </c>
      <c r="C29" s="288">
        <f>'3'!C7</f>
        <v>0</v>
      </c>
      <c r="D29" s="289"/>
      <c r="E29" s="335">
        <f>'3'!D7</f>
        <v>565910000</v>
      </c>
      <c r="F29" s="289"/>
    </row>
    <row r="30" spans="1:6" ht="13.5" thickBot="1">
      <c r="A30" s="346"/>
      <c r="B30" s="120"/>
      <c r="C30" s="288"/>
      <c r="D30" s="289"/>
      <c r="E30" s="288"/>
      <c r="F30" s="289"/>
    </row>
    <row r="31" spans="1:6" ht="13.5" thickBot="1">
      <c r="A31" s="297">
        <v>1.2</v>
      </c>
      <c r="B31" s="120" t="s">
        <v>463</v>
      </c>
      <c r="C31" s="319"/>
      <c r="D31" s="320"/>
      <c r="E31" s="319"/>
      <c r="F31" s="320"/>
    </row>
    <row r="32" spans="1:6" ht="13.5" thickBot="1">
      <c r="A32" s="298"/>
      <c r="B32" s="120"/>
      <c r="C32" s="288"/>
      <c r="D32" s="289"/>
      <c r="E32" s="288"/>
      <c r="F32" s="289"/>
    </row>
    <row r="33" spans="1:6" ht="13.5" thickBot="1">
      <c r="A33" s="119">
        <v>1.3</v>
      </c>
      <c r="B33" s="120"/>
      <c r="C33" s="288"/>
      <c r="D33" s="289"/>
      <c r="E33" s="288"/>
      <c r="F33" s="289"/>
    </row>
    <row r="34" spans="1:6" ht="13.5" thickBot="1">
      <c r="A34" s="190">
        <v>2</v>
      </c>
      <c r="B34" s="120" t="s">
        <v>464</v>
      </c>
      <c r="C34" s="319">
        <f>SUM(C29:D33)</f>
        <v>0</v>
      </c>
      <c r="D34" s="320"/>
      <c r="E34" s="319">
        <f>SUM(E29:F33)</f>
        <v>565910000</v>
      </c>
      <c r="F34" s="320"/>
    </row>
    <row r="35" spans="1:6" ht="26.25" thickBot="1">
      <c r="A35" s="190">
        <v>3</v>
      </c>
      <c r="B35" s="134" t="s">
        <v>465</v>
      </c>
      <c r="C35" s="319"/>
      <c r="D35" s="320"/>
      <c r="E35" s="319"/>
      <c r="F35" s="320"/>
    </row>
    <row r="36" spans="1:6" ht="13.5" thickBot="1">
      <c r="B36" s="134" t="s">
        <v>466</v>
      </c>
      <c r="C36" s="347">
        <f>+C34-C35</f>
        <v>0</v>
      </c>
      <c r="D36" s="348"/>
      <c r="E36" s="347">
        <f>+E34-E35</f>
        <v>565910000</v>
      </c>
      <c r="F36" s="348"/>
    </row>
    <row r="37" spans="1:6">
      <c r="D37" s="231">
        <f>'3'!C7-'14'!C36</f>
        <v>0</v>
      </c>
      <c r="F37" s="231">
        <f>E36-'3'!D7</f>
        <v>0</v>
      </c>
    </row>
    <row r="39" spans="1:6" ht="15.75">
      <c r="A39" s="192" t="s">
        <v>467</v>
      </c>
    </row>
    <row r="40" spans="1:6" ht="15.75">
      <c r="A40" s="192" t="s">
        <v>468</v>
      </c>
    </row>
    <row r="41" spans="1:6" ht="13.5" customHeight="1">
      <c r="A41" s="193" t="s">
        <v>469</v>
      </c>
    </row>
    <row r="42" spans="1:6" s="136" customFormat="1" ht="11.25">
      <c r="A42" s="136" t="s">
        <v>470</v>
      </c>
    </row>
    <row r="43" spans="1:6" s="136" customFormat="1" ht="11.25">
      <c r="A43" s="136" t="s">
        <v>471</v>
      </c>
    </row>
    <row r="44" spans="1:6" s="136" customFormat="1" ht="11.25">
      <c r="A44" s="136" t="s">
        <v>472</v>
      </c>
    </row>
    <row r="45" spans="1:6" s="136" customFormat="1" ht="11.25"/>
    <row r="46" spans="1:6" s="136" customFormat="1" ht="11.25"/>
    <row r="47" spans="1:6" s="136" customFormat="1" ht="11.25"/>
  </sheetData>
  <mergeCells count="35">
    <mergeCell ref="C34:D34"/>
    <mergeCell ref="E34:F34"/>
    <mergeCell ref="C35:D35"/>
    <mergeCell ref="E35:F35"/>
    <mergeCell ref="C36:D36"/>
    <mergeCell ref="E36:F36"/>
    <mergeCell ref="C33:D33"/>
    <mergeCell ref="E33:F33"/>
    <mergeCell ref="C28:D28"/>
    <mergeCell ref="E28:F28"/>
    <mergeCell ref="A29:A30"/>
    <mergeCell ref="C29:D29"/>
    <mergeCell ref="E29:F29"/>
    <mergeCell ref="C30:D30"/>
    <mergeCell ref="E30:F30"/>
    <mergeCell ref="A31:A32"/>
    <mergeCell ref="C31:D31"/>
    <mergeCell ref="E31:F31"/>
    <mergeCell ref="C32:D32"/>
    <mergeCell ref="E32:F32"/>
    <mergeCell ref="C27:D27"/>
    <mergeCell ref="E27:F27"/>
    <mergeCell ref="A1:A2"/>
    <mergeCell ref="E1:F1"/>
    <mergeCell ref="E2:F2"/>
    <mergeCell ref="E3:F3"/>
    <mergeCell ref="A4:A6"/>
    <mergeCell ref="E4:F4"/>
    <mergeCell ref="E5:F5"/>
    <mergeCell ref="E6:F6"/>
    <mergeCell ref="E7:F7"/>
    <mergeCell ref="A10:F10"/>
    <mergeCell ref="A18:F18"/>
    <mergeCell ref="A20:F20"/>
    <mergeCell ref="A25:F25"/>
  </mergeCells>
  <hyperlinks>
    <hyperlink ref="B2" location="_ftn1" display="_ftn1"/>
    <hyperlink ref="B6" location="_ftn2" display="_ftn2"/>
  </hyperlinks>
  <pageMargins left="1" right="0.7" top="0.32" bottom="0.39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19" workbookViewId="0">
      <selection activeCell="F42" sqref="F42"/>
    </sheetView>
  </sheetViews>
  <sheetFormatPr defaultRowHeight="12.75"/>
  <cols>
    <col min="1" max="1" width="3.85546875" customWidth="1"/>
    <col min="2" max="2" width="37.7109375" customWidth="1"/>
    <col min="3" max="3" width="12.5703125" customWidth="1"/>
    <col min="4" max="4" width="16.140625" customWidth="1"/>
    <col min="6" max="6" width="14.28515625" customWidth="1"/>
  </cols>
  <sheetData>
    <row r="1" spans="1:6" ht="13.5" thickBot="1">
      <c r="A1" s="194">
        <v>4</v>
      </c>
      <c r="B1" s="195" t="s">
        <v>473</v>
      </c>
      <c r="C1" s="351"/>
      <c r="D1" s="352"/>
      <c r="E1" s="292"/>
      <c r="F1" s="293"/>
    </row>
    <row r="2" spans="1:6" ht="15.75" customHeight="1" thickBot="1">
      <c r="A2" s="297">
        <v>4.0999999999999996</v>
      </c>
      <c r="B2" s="122" t="s">
        <v>474</v>
      </c>
      <c r="C2" s="349">
        <f>'3'!C8</f>
        <v>0</v>
      </c>
      <c r="D2" s="350"/>
      <c r="E2" s="353">
        <f>'3'!D8</f>
        <v>549002935.53999996</v>
      </c>
      <c r="F2" s="293"/>
    </row>
    <row r="3" spans="1:6" ht="13.5" thickBot="1">
      <c r="A3" s="298"/>
      <c r="B3" s="122"/>
      <c r="C3" s="349"/>
      <c r="D3" s="350"/>
      <c r="E3" s="354"/>
      <c r="F3" s="355"/>
    </row>
    <row r="4" spans="1:6" ht="15.75" customHeight="1" thickBot="1">
      <c r="A4" s="297">
        <v>4.2</v>
      </c>
      <c r="B4" s="122" t="s">
        <v>475</v>
      </c>
      <c r="C4" s="349"/>
      <c r="D4" s="350"/>
      <c r="E4" s="354"/>
      <c r="F4" s="355"/>
    </row>
    <row r="5" spans="1:6" ht="13.5" thickBot="1">
      <c r="A5" s="298"/>
      <c r="B5" s="122"/>
      <c r="C5" s="349"/>
      <c r="D5" s="350"/>
      <c r="E5" s="354"/>
      <c r="F5" s="355"/>
    </row>
    <row r="6" spans="1:6" ht="13.5" thickBot="1">
      <c r="A6" s="190">
        <v>4.3</v>
      </c>
      <c r="B6" s="122" t="s">
        <v>476</v>
      </c>
      <c r="C6" s="349">
        <f>SUM(C2:D4)</f>
        <v>0</v>
      </c>
      <c r="D6" s="350"/>
      <c r="E6" s="349">
        <f>SUM(E2:F4)</f>
        <v>549002935.53999996</v>
      </c>
      <c r="F6" s="350"/>
    </row>
    <row r="7" spans="1:6" ht="14.25" customHeight="1">
      <c r="A7" s="196"/>
      <c r="C7" s="79"/>
      <c r="D7" s="79"/>
      <c r="E7" s="79"/>
      <c r="F7" s="79"/>
    </row>
    <row r="8" spans="1:6" ht="14.25" customHeight="1">
      <c r="A8" s="314" t="s">
        <v>477</v>
      </c>
      <c r="B8" s="315"/>
      <c r="C8" s="315"/>
      <c r="D8" s="315"/>
      <c r="E8" s="315"/>
      <c r="F8" s="315"/>
    </row>
    <row r="9" spans="1:6">
      <c r="A9" s="356" t="s">
        <v>478</v>
      </c>
      <c r="B9" s="356"/>
      <c r="C9" s="356"/>
      <c r="D9" s="356"/>
      <c r="E9" s="356"/>
      <c r="F9" s="356"/>
    </row>
    <row r="10" spans="1:6" ht="13.5" thickBot="1">
      <c r="A10" s="115"/>
    </row>
    <row r="11" spans="1:6" ht="13.5" thickBot="1">
      <c r="A11" s="188" t="s">
        <v>179</v>
      </c>
      <c r="B11" s="181" t="s">
        <v>479</v>
      </c>
      <c r="C11" s="288" t="s">
        <v>459</v>
      </c>
      <c r="D11" s="289"/>
      <c r="E11" s="288" t="s">
        <v>460</v>
      </c>
      <c r="F11" s="289"/>
    </row>
    <row r="12" spans="1:6" ht="13.5" thickBot="1">
      <c r="A12" s="119">
        <v>1</v>
      </c>
      <c r="B12" s="120"/>
      <c r="C12" s="288"/>
      <c r="D12" s="289"/>
      <c r="E12" s="288"/>
      <c r="F12" s="289"/>
    </row>
    <row r="13" spans="1:6" ht="13.5" thickBot="1">
      <c r="A13" s="119">
        <v>2</v>
      </c>
      <c r="B13" s="120"/>
      <c r="C13" s="288"/>
      <c r="D13" s="289"/>
      <c r="E13" s="288"/>
      <c r="F13" s="289"/>
    </row>
    <row r="14" spans="1:6" ht="13.5" thickBot="1">
      <c r="A14" s="119">
        <v>3</v>
      </c>
      <c r="B14" s="120" t="s">
        <v>181</v>
      </c>
      <c r="C14" s="288"/>
      <c r="D14" s="289"/>
      <c r="E14" s="288">
        <f>+E12</f>
        <v>0</v>
      </c>
      <c r="F14" s="289"/>
    </row>
    <row r="15" spans="1:6">
      <c r="A15" s="357" t="s">
        <v>480</v>
      </c>
      <c r="B15" s="357"/>
      <c r="C15" s="357"/>
      <c r="D15" s="357"/>
      <c r="E15" s="357"/>
      <c r="F15" s="357"/>
    </row>
    <row r="16" spans="1:6" ht="13.5" thickBot="1">
      <c r="A16" s="115"/>
    </row>
    <row r="17" spans="1:6" ht="13.5" thickBot="1">
      <c r="A17" s="188" t="s">
        <v>179</v>
      </c>
      <c r="B17" s="181" t="s">
        <v>278</v>
      </c>
      <c r="C17" s="288" t="s">
        <v>459</v>
      </c>
      <c r="D17" s="289"/>
      <c r="E17" s="288" t="s">
        <v>460</v>
      </c>
      <c r="F17" s="289"/>
    </row>
    <row r="18" spans="1:6" ht="26.25" thickBot="1">
      <c r="A18" s="119">
        <v>1</v>
      </c>
      <c r="B18" s="120" t="s">
        <v>481</v>
      </c>
      <c r="C18" s="354"/>
      <c r="D18" s="355"/>
      <c r="E18" s="354"/>
      <c r="F18" s="355"/>
    </row>
    <row r="19" spans="1:6" ht="26.25" thickBot="1">
      <c r="A19" s="119">
        <v>2</v>
      </c>
      <c r="B19" s="120" t="s">
        <v>482</v>
      </c>
      <c r="C19" s="354"/>
      <c r="D19" s="355"/>
      <c r="E19" s="354"/>
      <c r="F19" s="355"/>
    </row>
    <row r="20" spans="1:6" ht="26.25" thickBot="1">
      <c r="A20" s="119">
        <v>3</v>
      </c>
      <c r="B20" s="120" t="s">
        <v>483</v>
      </c>
      <c r="C20" s="354"/>
      <c r="D20" s="355"/>
      <c r="E20" s="354"/>
      <c r="F20" s="355"/>
    </row>
    <row r="21" spans="1:6" ht="15.75" customHeight="1" thickBot="1">
      <c r="A21" s="119">
        <v>4</v>
      </c>
      <c r="B21" s="120" t="s">
        <v>484</v>
      </c>
      <c r="C21" s="354"/>
      <c r="D21" s="355"/>
      <c r="E21" s="354"/>
      <c r="F21" s="355"/>
    </row>
    <row r="22" spans="1:6" ht="13.5" thickBot="1">
      <c r="A22" s="119">
        <v>5</v>
      </c>
      <c r="B22" s="120" t="s">
        <v>181</v>
      </c>
      <c r="C22" s="358">
        <f>SUM(C18:D21)</f>
        <v>0</v>
      </c>
      <c r="D22" s="359"/>
      <c r="E22" s="358">
        <f>SUM(E18:F21)</f>
        <v>0</v>
      </c>
      <c r="F22" s="359"/>
    </row>
    <row r="23" spans="1:6">
      <c r="A23" s="112" t="s">
        <v>485</v>
      </c>
    </row>
    <row r="24" spans="1:6" ht="13.5" thickBot="1">
      <c r="A24" s="115"/>
    </row>
    <row r="25" spans="1:6" ht="13.5" thickBot="1">
      <c r="A25" s="106" t="s">
        <v>179</v>
      </c>
      <c r="B25" s="107" t="s">
        <v>486</v>
      </c>
      <c r="C25" s="288" t="s">
        <v>459</v>
      </c>
      <c r="D25" s="289"/>
      <c r="E25" s="288" t="s">
        <v>487</v>
      </c>
      <c r="F25" s="289"/>
    </row>
    <row r="26" spans="1:6" ht="13.5" thickBot="1">
      <c r="A26" s="108">
        <v>1</v>
      </c>
      <c r="B26" s="131" t="s">
        <v>488</v>
      </c>
      <c r="C26" s="288"/>
      <c r="D26" s="289"/>
      <c r="E26" s="288"/>
      <c r="F26" s="289"/>
    </row>
    <row r="27" spans="1:6" ht="26.25" thickBot="1">
      <c r="A27" s="130">
        <v>2</v>
      </c>
      <c r="B27" s="183" t="s">
        <v>489</v>
      </c>
      <c r="C27" s="288"/>
      <c r="D27" s="289"/>
      <c r="E27" s="288"/>
      <c r="F27" s="289"/>
    </row>
    <row r="28" spans="1:6" ht="17.25" customHeight="1" thickBot="1">
      <c r="A28" s="130">
        <v>3</v>
      </c>
      <c r="B28" s="122" t="s">
        <v>490</v>
      </c>
      <c r="C28" s="288"/>
      <c r="D28" s="289"/>
      <c r="E28" s="288"/>
      <c r="F28" s="289"/>
    </row>
    <row r="29" spans="1:6" ht="17.25" customHeight="1" thickBot="1">
      <c r="A29" s="130">
        <v>4</v>
      </c>
      <c r="B29" s="122" t="s">
        <v>491</v>
      </c>
      <c r="C29" s="288"/>
      <c r="D29" s="289"/>
      <c r="E29" s="288">
        <f>+'[4]13'!G44</f>
        <v>0</v>
      </c>
      <c r="F29" s="289"/>
    </row>
    <row r="30" spans="1:6" ht="26.25" thickBot="1">
      <c r="A30" s="130">
        <v>5</v>
      </c>
      <c r="B30" s="122" t="s">
        <v>492</v>
      </c>
      <c r="C30" s="288"/>
      <c r="D30" s="289"/>
      <c r="E30" s="288"/>
      <c r="F30" s="289"/>
    </row>
    <row r="31" spans="1:6" ht="13.5" thickBot="1">
      <c r="A31" s="130">
        <v>6</v>
      </c>
      <c r="B31" s="122"/>
      <c r="C31" s="288"/>
      <c r="D31" s="289"/>
      <c r="E31" s="288"/>
      <c r="F31" s="289"/>
    </row>
    <row r="32" spans="1:6" ht="13.5" thickBot="1">
      <c r="A32" s="130">
        <v>7</v>
      </c>
      <c r="B32" s="122" t="s">
        <v>181</v>
      </c>
      <c r="C32" s="288"/>
      <c r="D32" s="289"/>
      <c r="E32" s="288"/>
      <c r="F32" s="289"/>
    </row>
    <row r="33" spans="1:6">
      <c r="A33" s="115"/>
    </row>
    <row r="34" spans="1:6" ht="20.25" customHeight="1">
      <c r="A34" s="314" t="s">
        <v>493</v>
      </c>
      <c r="B34" s="315"/>
      <c r="C34" s="315"/>
      <c r="D34" s="315"/>
      <c r="E34" s="315"/>
      <c r="F34" s="315"/>
    </row>
    <row r="35" spans="1:6">
      <c r="A35" s="115"/>
    </row>
    <row r="36" spans="1:6" ht="13.5" thickBot="1">
      <c r="A36" s="112" t="s">
        <v>494</v>
      </c>
    </row>
    <row r="37" spans="1:6" ht="13.5" thickBot="1">
      <c r="A37" s="307" t="s">
        <v>179</v>
      </c>
      <c r="B37" s="307" t="s">
        <v>495</v>
      </c>
      <c r="C37" s="292" t="s">
        <v>459</v>
      </c>
      <c r="D37" s="293"/>
      <c r="E37" s="288" t="s">
        <v>460</v>
      </c>
      <c r="F37" s="289"/>
    </row>
    <row r="38" spans="1:6" ht="13.5" thickBot="1">
      <c r="A38" s="308"/>
      <c r="B38" s="308"/>
      <c r="C38" s="144" t="s">
        <v>496</v>
      </c>
      <c r="D38" s="144" t="s">
        <v>497</v>
      </c>
      <c r="E38" s="144" t="s">
        <v>496</v>
      </c>
      <c r="F38" s="144" t="s">
        <v>497</v>
      </c>
    </row>
    <row r="39" spans="1:6" ht="16.5" customHeight="1" thickBot="1">
      <c r="A39" s="108">
        <v>1</v>
      </c>
      <c r="B39" s="131" t="s">
        <v>498</v>
      </c>
      <c r="C39" s="144"/>
      <c r="D39" s="149"/>
      <c r="E39" s="148"/>
      <c r="F39" s="149"/>
    </row>
    <row r="40" spans="1:6" ht="17.25" customHeight="1" thickBot="1">
      <c r="A40" s="108">
        <v>2</v>
      </c>
      <c r="B40" s="131" t="s">
        <v>499</v>
      </c>
      <c r="C40" s="144"/>
      <c r="D40" s="149"/>
      <c r="E40" s="148"/>
      <c r="F40" s="149"/>
    </row>
    <row r="41" spans="1:6" ht="17.25" customHeight="1" thickBot="1">
      <c r="A41" s="108">
        <v>3</v>
      </c>
      <c r="B41" s="131" t="s">
        <v>500</v>
      </c>
      <c r="C41" s="144"/>
      <c r="D41" s="149">
        <v>3906400</v>
      </c>
      <c r="E41" s="148"/>
      <c r="F41" s="149">
        <v>21308748</v>
      </c>
    </row>
    <row r="42" spans="1:6" ht="16.5" customHeight="1" thickBot="1">
      <c r="A42" s="108">
        <v>4</v>
      </c>
      <c r="B42" s="131" t="s">
        <v>501</v>
      </c>
      <c r="C42" s="144"/>
      <c r="D42" s="149"/>
      <c r="E42" s="148"/>
      <c r="F42" s="149"/>
    </row>
    <row r="43" spans="1:6" ht="16.5" customHeight="1" thickBot="1">
      <c r="A43" s="108">
        <v>5</v>
      </c>
      <c r="B43" s="131" t="s">
        <v>502</v>
      </c>
      <c r="C43" s="144"/>
      <c r="D43" s="149"/>
      <c r="E43" s="148"/>
      <c r="F43" s="149"/>
    </row>
    <row r="44" spans="1:6" ht="16.5" customHeight="1" thickBot="1">
      <c r="A44" s="108">
        <v>6</v>
      </c>
      <c r="B44" s="131" t="s">
        <v>503</v>
      </c>
      <c r="C44" s="144"/>
      <c r="D44" s="149"/>
      <c r="E44" s="148"/>
      <c r="F44" s="149"/>
    </row>
    <row r="45" spans="1:6" ht="16.5" customHeight="1" thickBot="1">
      <c r="A45" s="108">
        <v>7</v>
      </c>
      <c r="B45" s="131" t="s">
        <v>504</v>
      </c>
      <c r="C45" s="144"/>
      <c r="D45" s="237"/>
      <c r="E45" s="148"/>
      <c r="F45" s="237"/>
    </row>
    <row r="46" spans="1:6">
      <c r="A46" s="112"/>
    </row>
    <row r="47" spans="1:6">
      <c r="A47" s="162" t="s">
        <v>352</v>
      </c>
    </row>
  </sheetData>
  <mergeCells count="58">
    <mergeCell ref="C32:D32"/>
    <mergeCell ref="E32:F32"/>
    <mergeCell ref="A34:F34"/>
    <mergeCell ref="A37:A38"/>
    <mergeCell ref="B37:B38"/>
    <mergeCell ref="C37:D37"/>
    <mergeCell ref="E37:F37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1:D21"/>
    <mergeCell ref="E21:F21"/>
    <mergeCell ref="C22:D22"/>
    <mergeCell ref="E22:F22"/>
    <mergeCell ref="C25:D25"/>
    <mergeCell ref="E25:F25"/>
    <mergeCell ref="C18:D18"/>
    <mergeCell ref="E18:F18"/>
    <mergeCell ref="C19:D19"/>
    <mergeCell ref="E19:F19"/>
    <mergeCell ref="C20:D20"/>
    <mergeCell ref="E20:F20"/>
    <mergeCell ref="C17:D17"/>
    <mergeCell ref="E17:F17"/>
    <mergeCell ref="A8:F8"/>
    <mergeCell ref="A9:F9"/>
    <mergeCell ref="C11:D11"/>
    <mergeCell ref="E11:F11"/>
    <mergeCell ref="C12:D12"/>
    <mergeCell ref="E12:F12"/>
    <mergeCell ref="C13:D13"/>
    <mergeCell ref="E13:F13"/>
    <mergeCell ref="C14:D14"/>
    <mergeCell ref="E14:F14"/>
    <mergeCell ref="A15:F15"/>
    <mergeCell ref="C6:D6"/>
    <mergeCell ref="E6:F6"/>
    <mergeCell ref="C1:D1"/>
    <mergeCell ref="E1:F1"/>
    <mergeCell ref="A2:A3"/>
    <mergeCell ref="C2:D2"/>
    <mergeCell ref="E2:F2"/>
    <mergeCell ref="C3:D3"/>
    <mergeCell ref="E3:F3"/>
    <mergeCell ref="A4:A5"/>
    <mergeCell ref="C4:D4"/>
    <mergeCell ref="E4:F4"/>
    <mergeCell ref="C5:D5"/>
    <mergeCell ref="E5:F5"/>
  </mergeCells>
  <hyperlinks>
    <hyperlink ref="B27" location="_ftn1" display="_ftn1"/>
    <hyperlink ref="A47" location="_ftnref1" display="_ftnref1"/>
  </hyperlinks>
  <pageMargins left="0.25" right="0.25" top="0.75" bottom="0.75" header="0.3" footer="0.3"/>
  <pageSetup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19" workbookViewId="0">
      <selection activeCell="E22" sqref="E22:F22"/>
    </sheetView>
  </sheetViews>
  <sheetFormatPr defaultRowHeight="12.75"/>
  <cols>
    <col min="1" max="1" width="3" customWidth="1"/>
    <col min="2" max="2" width="41" customWidth="1"/>
    <col min="3" max="3" width="9.140625" customWidth="1"/>
    <col min="4" max="4" width="12.5703125" customWidth="1"/>
    <col min="5" max="5" width="10.28515625" customWidth="1"/>
    <col min="6" max="6" width="13" customWidth="1"/>
    <col min="7" max="7" width="16.140625" customWidth="1"/>
    <col min="8" max="8" width="12.140625" customWidth="1"/>
  </cols>
  <sheetData>
    <row r="1" spans="1:6" ht="13.5" thickBot="1">
      <c r="A1" s="197">
        <v>8</v>
      </c>
      <c r="B1" s="129" t="s">
        <v>505</v>
      </c>
      <c r="C1" s="118"/>
      <c r="D1" s="198"/>
      <c r="E1" s="118"/>
      <c r="F1" s="107"/>
    </row>
    <row r="2" spans="1:6" ht="13.5" thickBot="1">
      <c r="A2" s="108">
        <v>9</v>
      </c>
      <c r="B2" s="131" t="s">
        <v>506</v>
      </c>
      <c r="C2" s="144"/>
      <c r="D2" s="148"/>
      <c r="E2" s="148"/>
      <c r="F2" s="149"/>
    </row>
    <row r="3" spans="1:6" ht="13.5" thickBot="1">
      <c r="A3" s="108">
        <v>10</v>
      </c>
      <c r="B3" s="131" t="s">
        <v>507</v>
      </c>
      <c r="C3" s="144"/>
      <c r="D3" s="148"/>
      <c r="E3" s="148"/>
      <c r="F3" s="149"/>
    </row>
    <row r="4" spans="1:6" ht="13.5" thickBot="1">
      <c r="A4" s="108">
        <v>11</v>
      </c>
      <c r="B4" s="131" t="s">
        <v>508</v>
      </c>
      <c r="C4" s="144"/>
      <c r="D4" s="149"/>
      <c r="E4" s="148"/>
      <c r="F4" s="149"/>
    </row>
    <row r="5" spans="1:6" ht="13.5" thickBot="1">
      <c r="A5" s="108">
        <v>12</v>
      </c>
      <c r="B5" s="131" t="s">
        <v>509</v>
      </c>
      <c r="C5" s="144"/>
      <c r="D5" s="149"/>
      <c r="E5" s="148"/>
      <c r="F5" s="149"/>
    </row>
    <row r="6" spans="1:6" ht="13.5" thickBot="1">
      <c r="A6" s="108">
        <v>13</v>
      </c>
      <c r="B6" s="131" t="s">
        <v>510</v>
      </c>
      <c r="C6" s="144"/>
      <c r="D6" s="149">
        <v>14354708.550000001</v>
      </c>
      <c r="E6" s="148"/>
      <c r="F6" s="149">
        <v>14354708.550000001</v>
      </c>
    </row>
    <row r="7" spans="1:6" ht="13.5" thickBot="1">
      <c r="A7" s="108">
        <v>14</v>
      </c>
      <c r="B7" s="131" t="s">
        <v>511</v>
      </c>
      <c r="C7" s="144"/>
      <c r="D7" s="149"/>
      <c r="E7" s="148"/>
      <c r="F7" s="149"/>
    </row>
    <row r="8" spans="1:6" ht="13.5" thickBot="1">
      <c r="A8" s="108">
        <v>15</v>
      </c>
      <c r="B8" s="122" t="s">
        <v>512</v>
      </c>
      <c r="C8" s="144"/>
      <c r="D8" s="149"/>
      <c r="E8" s="148"/>
      <c r="F8" s="149"/>
    </row>
    <row r="9" spans="1:6" ht="13.5" thickBot="1">
      <c r="A9" s="130">
        <v>16</v>
      </c>
      <c r="B9" s="122" t="s">
        <v>513</v>
      </c>
      <c r="C9" s="144"/>
      <c r="D9" s="149"/>
      <c r="E9" s="148"/>
      <c r="F9" s="149"/>
    </row>
    <row r="10" spans="1:6" ht="13.5" thickBot="1">
      <c r="A10" s="130">
        <v>17</v>
      </c>
      <c r="B10" s="122" t="s">
        <v>514</v>
      </c>
      <c r="C10" s="144"/>
      <c r="D10" s="149"/>
      <c r="E10" s="148"/>
      <c r="F10" s="149"/>
    </row>
    <row r="11" spans="1:6" ht="13.5" thickBot="1">
      <c r="A11" s="130">
        <v>18</v>
      </c>
      <c r="B11" s="122" t="s">
        <v>515</v>
      </c>
      <c r="C11" s="144"/>
      <c r="D11" s="149">
        <v>3064419</v>
      </c>
      <c r="E11" s="148"/>
      <c r="F11" s="149"/>
    </row>
    <row r="12" spans="1:6" ht="13.5" thickBot="1">
      <c r="A12" s="130">
        <v>19</v>
      </c>
      <c r="B12" s="122" t="s">
        <v>516</v>
      </c>
      <c r="C12" s="144"/>
      <c r="D12" s="149"/>
      <c r="E12" s="148"/>
      <c r="F12" s="149"/>
    </row>
    <row r="13" spans="1:6" ht="13.5" thickBot="1">
      <c r="A13" s="130">
        <v>20</v>
      </c>
      <c r="B13" s="122" t="s">
        <v>13</v>
      </c>
      <c r="C13" s="122"/>
      <c r="D13" s="109">
        <v>40000</v>
      </c>
      <c r="E13" s="109"/>
      <c r="F13" s="109"/>
    </row>
    <row r="14" spans="1:6" ht="13.5" thickBot="1">
      <c r="A14" s="130">
        <v>21</v>
      </c>
      <c r="B14" s="122"/>
      <c r="C14" s="122"/>
      <c r="D14" s="109">
        <v>25800</v>
      </c>
      <c r="E14" s="109"/>
      <c r="F14" s="109"/>
    </row>
    <row r="15" spans="1:6" ht="13.5" thickBot="1">
      <c r="A15" s="130">
        <v>22</v>
      </c>
      <c r="B15" s="122"/>
      <c r="C15" s="122"/>
      <c r="D15" s="109"/>
      <c r="E15" s="109"/>
      <c r="F15" s="109"/>
    </row>
    <row r="16" spans="1:6" ht="13.5" thickBot="1">
      <c r="A16" s="130">
        <v>23</v>
      </c>
      <c r="B16" s="122" t="s">
        <v>181</v>
      </c>
      <c r="C16" s="122"/>
      <c r="D16" s="199">
        <f>SUM(D1:D15)+'15'!D39+'15'!D40+'15'!D41+'15'!D42+'15'!D43+'15'!D44+'15'!D45</f>
        <v>21391327.550000001</v>
      </c>
      <c r="E16" s="109">
        <f>SUM(E1:E15)+'[4]15'!E45+'[4]15'!E44+'[4]15'!E43+'[4]15'!E42+'[4]15'!E41+'[4]15'!E40+'[4]15'!E39</f>
        <v>0</v>
      </c>
      <c r="F16" s="109">
        <f>SUM(F1:F15)+'15'!F45+'15'!F44+'15'!F43+'15'!F42+'15'!F41+'15'!F40+'15'!F39</f>
        <v>35663456.549999997</v>
      </c>
    </row>
    <row r="17" spans="1:6">
      <c r="A17" s="112"/>
      <c r="D17" s="231">
        <f>'3'!C16-'16'!D16</f>
        <v>0</v>
      </c>
      <c r="F17" s="231">
        <f>F16-'3'!D16</f>
        <v>0</v>
      </c>
    </row>
    <row r="18" spans="1:6">
      <c r="A18" s="112" t="s">
        <v>517</v>
      </c>
    </row>
    <row r="19" spans="1:6" ht="13.5" thickBot="1">
      <c r="A19" s="112"/>
    </row>
    <row r="20" spans="1:6" ht="13.5" thickBot="1">
      <c r="A20" s="197" t="s">
        <v>179</v>
      </c>
      <c r="B20" s="129" t="s">
        <v>495</v>
      </c>
      <c r="C20" s="288" t="s">
        <v>518</v>
      </c>
      <c r="D20" s="289"/>
      <c r="E20" s="288" t="s">
        <v>460</v>
      </c>
      <c r="F20" s="289"/>
    </row>
    <row r="21" spans="1:6" ht="13.5" thickBot="1">
      <c r="A21" s="108">
        <v>1</v>
      </c>
      <c r="B21" s="131" t="s">
        <v>519</v>
      </c>
      <c r="C21" s="319">
        <v>278187555.74000001</v>
      </c>
      <c r="D21" s="320"/>
      <c r="E21" s="319">
        <v>2380138.5</v>
      </c>
      <c r="F21" s="320"/>
    </row>
    <row r="22" spans="1:6" ht="13.5" thickBot="1">
      <c r="A22" s="108">
        <v>2</v>
      </c>
      <c r="B22" s="131" t="s">
        <v>520</v>
      </c>
      <c r="C22" s="319"/>
      <c r="D22" s="320"/>
      <c r="E22" s="319"/>
      <c r="F22" s="320"/>
    </row>
    <row r="23" spans="1:6" ht="13.5" thickBot="1">
      <c r="A23" s="108">
        <v>3</v>
      </c>
      <c r="B23" s="131" t="s">
        <v>521</v>
      </c>
      <c r="C23" s="319"/>
      <c r="D23" s="320"/>
      <c r="E23" s="319"/>
      <c r="F23" s="320"/>
    </row>
    <row r="24" spans="1:6" ht="13.5" thickBot="1">
      <c r="A24" s="108">
        <v>4</v>
      </c>
      <c r="B24" s="131"/>
      <c r="C24" s="319"/>
      <c r="D24" s="320"/>
      <c r="E24" s="319"/>
      <c r="F24" s="320"/>
    </row>
    <row r="25" spans="1:6" ht="13.5" thickBot="1">
      <c r="A25" s="157">
        <v>5</v>
      </c>
      <c r="B25" s="122" t="s">
        <v>181</v>
      </c>
      <c r="C25" s="363">
        <f>SUM(C21:D24)</f>
        <v>278187555.74000001</v>
      </c>
      <c r="D25" s="364"/>
      <c r="E25" s="363">
        <f>SUM(E21:F24)</f>
        <v>2380138.5</v>
      </c>
      <c r="F25" s="364"/>
    </row>
    <row r="26" spans="1:6">
      <c r="A26" s="112"/>
      <c r="C26" s="79"/>
      <c r="D26" s="79"/>
    </row>
    <row r="27" spans="1:6">
      <c r="A27" s="296" t="s">
        <v>522</v>
      </c>
      <c r="B27" s="296"/>
      <c r="C27" s="296"/>
      <c r="D27" s="296"/>
      <c r="E27" s="296"/>
      <c r="F27" s="296"/>
    </row>
    <row r="28" spans="1:6" ht="13.5" thickBot="1">
      <c r="A28" s="115"/>
    </row>
    <row r="29" spans="1:6" ht="13.5" thickBot="1">
      <c r="A29" s="365" t="s">
        <v>405</v>
      </c>
      <c r="B29" s="366"/>
      <c r="C29" s="367"/>
      <c r="D29" s="307" t="s">
        <v>523</v>
      </c>
      <c r="E29" s="292" t="s">
        <v>524</v>
      </c>
      <c r="F29" s="369"/>
    </row>
    <row r="30" spans="1:6" ht="26.25" thickBot="1">
      <c r="A30" s="303"/>
      <c r="B30" s="368"/>
      <c r="C30" s="304"/>
      <c r="D30" s="308"/>
      <c r="E30" s="172" t="s">
        <v>459</v>
      </c>
      <c r="F30" s="172" t="s">
        <v>460</v>
      </c>
    </row>
    <row r="31" spans="1:6" ht="13.5" thickBot="1">
      <c r="A31" s="360" t="s">
        <v>525</v>
      </c>
      <c r="B31" s="361"/>
      <c r="C31" s="362"/>
      <c r="D31" s="149"/>
      <c r="E31" s="148"/>
      <c r="F31" s="149"/>
    </row>
    <row r="32" spans="1:6" ht="13.5" thickBot="1">
      <c r="A32" s="360" t="s">
        <v>526</v>
      </c>
      <c r="B32" s="361"/>
      <c r="C32" s="362"/>
      <c r="D32" s="149"/>
      <c r="E32" s="148"/>
      <c r="F32" s="149"/>
    </row>
    <row r="33" spans="1:6" ht="15.75" customHeight="1" thickBot="1">
      <c r="A33" s="360" t="s">
        <v>527</v>
      </c>
      <c r="B33" s="361"/>
      <c r="C33" s="362"/>
      <c r="D33" s="109"/>
      <c r="E33" s="109"/>
      <c r="F33" s="149"/>
    </row>
    <row r="34" spans="1:6" ht="15.75" customHeight="1" thickBot="1">
      <c r="A34" s="360" t="s">
        <v>181</v>
      </c>
      <c r="B34" s="361"/>
      <c r="C34" s="362"/>
      <c r="D34" s="109">
        <f>SUM(D31:D33)</f>
        <v>0</v>
      </c>
      <c r="E34" s="109">
        <f>SUM(E31:E33)</f>
        <v>0</v>
      </c>
      <c r="F34" s="109">
        <f>SUM(F31:F33)</f>
        <v>0</v>
      </c>
    </row>
    <row r="35" spans="1:6" ht="15" customHeight="1">
      <c r="A35" s="112"/>
    </row>
    <row r="36" spans="1:6" ht="15" customHeight="1">
      <c r="A36" s="112"/>
    </row>
    <row r="37" spans="1:6" ht="15" customHeight="1">
      <c r="A37" s="314" t="s">
        <v>528</v>
      </c>
      <c r="B37" s="315"/>
      <c r="C37" s="315"/>
      <c r="D37" s="315"/>
      <c r="E37" s="315"/>
      <c r="F37" s="315"/>
    </row>
    <row r="38" spans="1:6" s="200" customFormat="1" ht="15" customHeight="1" thickBot="1">
      <c r="A38" s="185"/>
      <c r="B38" s="186"/>
      <c r="C38" s="186"/>
      <c r="D38" s="186"/>
      <c r="E38" s="186"/>
      <c r="F38" s="186"/>
    </row>
    <row r="39" spans="1:6" ht="13.5" thickBot="1">
      <c r="A39" s="201" t="s">
        <v>179</v>
      </c>
      <c r="B39" s="107" t="s">
        <v>41</v>
      </c>
      <c r="C39" s="288" t="s">
        <v>459</v>
      </c>
      <c r="D39" s="289"/>
      <c r="E39" s="288" t="s">
        <v>460</v>
      </c>
      <c r="F39" s="289"/>
    </row>
    <row r="40" spans="1:6" ht="17.25" customHeight="1" thickBot="1">
      <c r="A40" s="157">
        <v>1</v>
      </c>
      <c r="B40" s="122" t="s">
        <v>529</v>
      </c>
      <c r="C40" s="319"/>
      <c r="D40" s="320"/>
      <c r="E40" s="319"/>
      <c r="F40" s="320"/>
    </row>
    <row r="41" spans="1:6" ht="17.25" customHeight="1" thickBot="1">
      <c r="A41" s="130">
        <v>2</v>
      </c>
      <c r="B41" s="122" t="s">
        <v>530</v>
      </c>
      <c r="C41" s="319"/>
      <c r="D41" s="320"/>
      <c r="E41" s="319"/>
      <c r="F41" s="320"/>
    </row>
    <row r="42" spans="1:6" ht="17.25" customHeight="1" thickBot="1">
      <c r="A42" s="130">
        <v>3</v>
      </c>
      <c r="B42" s="122" t="s">
        <v>531</v>
      </c>
      <c r="C42" s="319">
        <f>SUM(C40:D41)</f>
        <v>0</v>
      </c>
      <c r="D42" s="320"/>
      <c r="E42" s="319">
        <f>SUM(E40:F41)</f>
        <v>0</v>
      </c>
      <c r="F42" s="320"/>
    </row>
    <row r="43" spans="1:6" s="136" customFormat="1" ht="18" customHeight="1">
      <c r="A43" s="135" t="s">
        <v>532</v>
      </c>
    </row>
    <row r="44" spans="1:6">
      <c r="A44" s="112"/>
      <c r="C44" s="112"/>
      <c r="E44" s="112"/>
    </row>
    <row r="45" spans="1:6">
      <c r="A45" s="113"/>
      <c r="B45" s="113"/>
      <c r="C45" s="113"/>
      <c r="D45" s="113"/>
      <c r="E45" s="113"/>
      <c r="F45" s="113"/>
    </row>
    <row r="46" spans="1:6">
      <c r="A46" s="114"/>
      <c r="B46" s="114"/>
      <c r="C46" s="114"/>
      <c r="D46" s="114"/>
      <c r="E46" s="114"/>
      <c r="F46" s="114"/>
    </row>
    <row r="47" spans="1:6">
      <c r="A47" s="114"/>
      <c r="B47" s="114"/>
      <c r="C47" s="114"/>
      <c r="D47" s="114"/>
      <c r="E47" s="114"/>
      <c r="F47" s="114"/>
    </row>
    <row r="48" spans="1:6">
      <c r="A48" s="114"/>
      <c r="B48" s="114"/>
      <c r="C48" s="114"/>
      <c r="D48" s="114"/>
      <c r="E48" s="114"/>
      <c r="F48" s="114"/>
    </row>
    <row r="49" spans="1:6">
      <c r="A49" s="114"/>
      <c r="B49" s="114"/>
      <c r="C49" s="114"/>
      <c r="D49" s="114"/>
      <c r="E49" s="114"/>
      <c r="F49" s="114"/>
    </row>
    <row r="50" spans="1:6">
      <c r="A50" s="202" t="s">
        <v>533</v>
      </c>
    </row>
    <row r="52" spans="1:6">
      <c r="A52" s="142"/>
    </row>
  </sheetData>
  <mergeCells count="29">
    <mergeCell ref="C41:D41"/>
    <mergeCell ref="E41:F41"/>
    <mergeCell ref="C42:D42"/>
    <mergeCell ref="E42:F42"/>
    <mergeCell ref="A33:C33"/>
    <mergeCell ref="A34:C34"/>
    <mergeCell ref="A37:F37"/>
    <mergeCell ref="C39:D39"/>
    <mergeCell ref="E39:F39"/>
    <mergeCell ref="C40:D40"/>
    <mergeCell ref="E40:F40"/>
    <mergeCell ref="A32:C32"/>
    <mergeCell ref="C23:D23"/>
    <mergeCell ref="E23:F23"/>
    <mergeCell ref="C24:D24"/>
    <mergeCell ref="E24:F24"/>
    <mergeCell ref="C25:D25"/>
    <mergeCell ref="E25:F25"/>
    <mergeCell ref="A27:F27"/>
    <mergeCell ref="A29:C30"/>
    <mergeCell ref="D29:D30"/>
    <mergeCell ref="E29:F29"/>
    <mergeCell ref="A31:C31"/>
    <mergeCell ref="C20:D20"/>
    <mergeCell ref="E20:F20"/>
    <mergeCell ref="C21:D21"/>
    <mergeCell ref="E21:F21"/>
    <mergeCell ref="C22:D22"/>
    <mergeCell ref="E22:F22"/>
  </mergeCells>
  <pageMargins left="0.25" right="0.25" top="0.75" bottom="0.75" header="0.3" footer="0.3"/>
  <pageSetup scale="9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J57" sqref="J57"/>
    </sheetView>
  </sheetViews>
  <sheetFormatPr defaultRowHeight="12.75"/>
  <cols>
    <col min="1" max="1" width="2.85546875" customWidth="1"/>
    <col min="2" max="2" width="25.42578125" customWidth="1"/>
    <col min="3" max="5" width="15.7109375" customWidth="1"/>
  </cols>
  <sheetData>
    <row r="1" spans="1:6" ht="13.5" customHeight="1">
      <c r="A1" s="314" t="s">
        <v>534</v>
      </c>
      <c r="B1" s="315"/>
      <c r="C1" s="315"/>
      <c r="D1" s="315"/>
      <c r="E1" s="315"/>
      <c r="F1" s="315"/>
    </row>
    <row r="2" spans="1:6">
      <c r="A2" s="196"/>
    </row>
    <row r="3" spans="1:6">
      <c r="A3" s="370" t="s">
        <v>535</v>
      </c>
      <c r="B3" s="370"/>
      <c r="C3" s="370"/>
      <c r="D3" s="370"/>
      <c r="E3" s="370"/>
    </row>
    <row r="4" spans="1:6" ht="13.5" thickBot="1">
      <c r="A4" s="115"/>
    </row>
    <row r="5" spans="1:6" ht="39" thickBot="1">
      <c r="B5" s="201" t="s">
        <v>41</v>
      </c>
      <c r="C5" s="181" t="s">
        <v>536</v>
      </c>
      <c r="D5" s="181" t="s">
        <v>537</v>
      </c>
      <c r="E5" s="181" t="s">
        <v>538</v>
      </c>
      <c r="F5" s="181" t="s">
        <v>11</v>
      </c>
    </row>
    <row r="6" spans="1:6" ht="13.5" thickBot="1">
      <c r="B6" s="130" t="s">
        <v>238</v>
      </c>
      <c r="C6" s="122"/>
      <c r="D6" s="122"/>
      <c r="E6" s="122"/>
      <c r="F6" s="122"/>
    </row>
    <row r="7" spans="1:6" ht="26.25" thickBot="1">
      <c r="B7" s="130" t="s">
        <v>539</v>
      </c>
      <c r="C7" s="122"/>
      <c r="D7" s="122"/>
      <c r="E7" s="122"/>
      <c r="F7" s="122"/>
    </row>
    <row r="8" spans="1:6" ht="13.5" thickBot="1">
      <c r="B8" s="130" t="s">
        <v>540</v>
      </c>
      <c r="C8" s="122"/>
      <c r="D8" s="122"/>
      <c r="E8" s="122"/>
      <c r="F8" s="122"/>
    </row>
    <row r="9" spans="1:6">
      <c r="A9" s="115"/>
    </row>
    <row r="10" spans="1:6">
      <c r="A10" s="356" t="s">
        <v>541</v>
      </c>
      <c r="B10" s="356"/>
      <c r="C10" s="356"/>
      <c r="D10" s="356"/>
      <c r="E10" s="356"/>
      <c r="F10" s="356"/>
    </row>
    <row r="11" spans="1:6">
      <c r="A11" s="112" t="s">
        <v>542</v>
      </c>
      <c r="B11" s="203"/>
      <c r="C11" s="203"/>
      <c r="D11" s="203"/>
      <c r="E11" s="203"/>
      <c r="F11" s="203"/>
    </row>
    <row r="12" spans="1:6" ht="13.5" thickBot="1">
      <c r="A12" s="112"/>
      <c r="B12" s="203"/>
      <c r="C12" s="203"/>
      <c r="D12" s="203"/>
      <c r="E12" s="203"/>
      <c r="F12" s="203"/>
    </row>
    <row r="13" spans="1:6" ht="13.5" thickBot="1">
      <c r="A13" s="197" t="s">
        <v>179</v>
      </c>
      <c r="B13" s="129" t="s">
        <v>543</v>
      </c>
      <c r="C13" s="288" t="s">
        <v>459</v>
      </c>
      <c r="D13" s="289"/>
      <c r="E13" s="288" t="s">
        <v>460</v>
      </c>
      <c r="F13" s="289"/>
    </row>
    <row r="14" spans="1:6" ht="26.25" thickBot="1">
      <c r="A14" s="119">
        <v>1</v>
      </c>
      <c r="B14" s="120" t="s">
        <v>544</v>
      </c>
      <c r="C14" s="288"/>
      <c r="D14" s="289"/>
      <c r="E14" s="288"/>
      <c r="F14" s="289"/>
    </row>
    <row r="15" spans="1:6" ht="26.25" thickBot="1">
      <c r="A15" s="119">
        <v>2</v>
      </c>
      <c r="B15" s="120" t="s">
        <v>545</v>
      </c>
      <c r="C15" s="288"/>
      <c r="D15" s="289"/>
      <c r="E15" s="288"/>
      <c r="F15" s="289"/>
    </row>
    <row r="16" spans="1:6" ht="13.5" thickBot="1">
      <c r="A16" s="119">
        <v>3</v>
      </c>
      <c r="B16" s="120" t="s">
        <v>546</v>
      </c>
      <c r="C16" s="288"/>
      <c r="D16" s="289"/>
      <c r="E16" s="288"/>
      <c r="F16" s="289"/>
    </row>
    <row r="17" spans="1:6" ht="13.5" thickBot="1">
      <c r="A17" s="119">
        <v>6</v>
      </c>
      <c r="B17" s="120" t="s">
        <v>181</v>
      </c>
      <c r="C17" s="288"/>
      <c r="D17" s="289"/>
      <c r="E17" s="288"/>
      <c r="F17" s="289"/>
    </row>
    <row r="18" spans="1:6">
      <c r="A18" s="115"/>
    </row>
    <row r="19" spans="1:6" ht="13.5" thickBot="1">
      <c r="A19" s="356" t="s">
        <v>547</v>
      </c>
      <c r="B19" s="356"/>
      <c r="C19" s="356"/>
      <c r="D19" s="356"/>
      <c r="E19" s="356"/>
      <c r="F19" s="356"/>
    </row>
    <row r="20" spans="1:6" ht="26.25" thickBot="1">
      <c r="A20" s="117" t="s">
        <v>179</v>
      </c>
      <c r="B20" s="292" t="s">
        <v>548</v>
      </c>
      <c r="C20" s="293"/>
      <c r="D20" s="118" t="s">
        <v>549</v>
      </c>
      <c r="E20" s="181" t="s">
        <v>241</v>
      </c>
      <c r="F20" s="181" t="s">
        <v>11</v>
      </c>
    </row>
    <row r="21" spans="1:6" ht="13.5" thickBot="1">
      <c r="A21" s="130">
        <v>1</v>
      </c>
      <c r="B21" s="292"/>
      <c r="C21" s="293"/>
      <c r="D21" s="122"/>
      <c r="E21" s="122"/>
      <c r="F21" s="122"/>
    </row>
    <row r="22" spans="1:6" ht="13.5" thickBot="1">
      <c r="A22" s="130">
        <v>2</v>
      </c>
      <c r="B22" s="292"/>
      <c r="C22" s="293"/>
      <c r="D22" s="122"/>
      <c r="E22" s="122"/>
      <c r="F22" s="122"/>
    </row>
    <row r="23" spans="1:6" ht="17.25" customHeight="1">
      <c r="A23" s="112"/>
    </row>
    <row r="24" spans="1:6" ht="17.25" customHeight="1">
      <c r="A24" s="314" t="s">
        <v>550</v>
      </c>
      <c r="B24" s="315"/>
      <c r="C24" s="315"/>
      <c r="D24" s="315"/>
      <c r="E24" s="315"/>
      <c r="F24" s="315"/>
    </row>
    <row r="25" spans="1:6" ht="19.5" customHeight="1">
      <c r="A25" s="112" t="s">
        <v>551</v>
      </c>
    </row>
    <row r="26" spans="1:6" ht="19.5" customHeight="1">
      <c r="A26" s="112" t="s">
        <v>552</v>
      </c>
    </row>
    <row r="27" spans="1:6">
      <c r="A27" s="113"/>
      <c r="B27" s="113"/>
      <c r="C27" s="113"/>
      <c r="D27" s="113"/>
      <c r="E27" s="113"/>
      <c r="F27" s="113"/>
    </row>
    <row r="28" spans="1:6">
      <c r="A28" s="114"/>
      <c r="B28" s="114"/>
      <c r="C28" s="114"/>
      <c r="D28" s="114"/>
      <c r="E28" s="114"/>
      <c r="F28" s="114"/>
    </row>
    <row r="29" spans="1:6">
      <c r="A29" s="114"/>
      <c r="B29" s="114"/>
      <c r="C29" s="114"/>
      <c r="D29" s="114"/>
      <c r="E29" s="114"/>
      <c r="F29" s="114"/>
    </row>
    <row r="30" spans="1:6" ht="17.25" customHeight="1">
      <c r="A30" s="196"/>
    </row>
    <row r="31" spans="1:6" ht="17.25" customHeight="1">
      <c r="A31" s="299" t="s">
        <v>553</v>
      </c>
      <c r="B31" s="300"/>
      <c r="C31" s="300"/>
      <c r="D31" s="300"/>
      <c r="E31" s="300"/>
      <c r="F31" s="300"/>
    </row>
    <row r="32" spans="1:6">
      <c r="A32" s="112"/>
    </row>
    <row r="33" spans="1:6">
      <c r="A33" s="112" t="s">
        <v>554</v>
      </c>
    </row>
    <row r="34" spans="1:6">
      <c r="A34" s="112" t="s">
        <v>555</v>
      </c>
    </row>
    <row r="35" spans="1:6">
      <c r="A35" s="113"/>
      <c r="B35" s="113"/>
      <c r="C35" s="113"/>
      <c r="D35" s="113"/>
      <c r="E35" s="113"/>
      <c r="F35" s="113"/>
    </row>
    <row r="36" spans="1:6">
      <c r="A36" s="114"/>
      <c r="B36" s="114"/>
      <c r="C36" s="114"/>
      <c r="D36" s="114"/>
      <c r="E36" s="114"/>
      <c r="F36" s="114"/>
    </row>
    <row r="37" spans="1:6">
      <c r="A37" s="114"/>
      <c r="B37" s="114"/>
      <c r="C37" s="114"/>
      <c r="D37" s="114"/>
      <c r="E37" s="114"/>
      <c r="F37" s="114"/>
    </row>
    <row r="39" spans="1:6">
      <c r="A39" s="204" t="s">
        <v>556</v>
      </c>
    </row>
    <row r="40" spans="1:6">
      <c r="A40" s="204" t="s">
        <v>557</v>
      </c>
    </row>
    <row r="41" spans="1:6" s="205" customFormat="1" ht="11.25">
      <c r="A41" s="205" t="s">
        <v>558</v>
      </c>
    </row>
  </sheetData>
  <mergeCells count="19">
    <mergeCell ref="A31:F31"/>
    <mergeCell ref="C15:D15"/>
    <mergeCell ref="E15:F15"/>
    <mergeCell ref="C16:D16"/>
    <mergeCell ref="E16:F16"/>
    <mergeCell ref="C17:D17"/>
    <mergeCell ref="E17:F17"/>
    <mergeCell ref="A19:F19"/>
    <mergeCell ref="B20:C20"/>
    <mergeCell ref="B21:C21"/>
    <mergeCell ref="B22:C22"/>
    <mergeCell ref="A24:F24"/>
    <mergeCell ref="C14:D14"/>
    <mergeCell ref="E14:F14"/>
    <mergeCell ref="A1:F1"/>
    <mergeCell ref="A3:E3"/>
    <mergeCell ref="A10:F10"/>
    <mergeCell ref="C13:D13"/>
    <mergeCell ref="E13:F13"/>
  </mergeCells>
  <hyperlinks>
    <hyperlink ref="A3" location="_ftn1" display="_ftn1"/>
  </hyperlink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4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C15" sqref="C15"/>
    </sheetView>
  </sheetViews>
  <sheetFormatPr defaultRowHeight="12.75"/>
  <cols>
    <col min="1" max="1" width="5.140625" customWidth="1"/>
    <col min="2" max="2" width="25.85546875" customWidth="1"/>
    <col min="3" max="3" width="14" style="79" bestFit="1" customWidth="1"/>
    <col min="4" max="4" width="13" customWidth="1"/>
    <col min="12" max="12" width="12.5703125" bestFit="1" customWidth="1"/>
    <col min="13" max="13" width="12.42578125" customWidth="1"/>
    <col min="14" max="14" width="14.5703125" customWidth="1"/>
  </cols>
  <sheetData>
    <row r="1" spans="1:14" ht="16.5" customHeight="1">
      <c r="C1" s="299" t="s">
        <v>559</v>
      </c>
      <c r="D1" s="300"/>
      <c r="E1" s="300"/>
      <c r="F1" s="300"/>
      <c r="G1" s="300"/>
      <c r="H1" s="300"/>
      <c r="I1" s="300"/>
      <c r="J1" s="300"/>
      <c r="K1" s="300"/>
      <c r="L1" s="300"/>
      <c r="M1" s="104"/>
      <c r="N1" s="104"/>
    </row>
    <row r="2" spans="1:14" ht="13.5" thickBot="1">
      <c r="A2" s="142" t="s">
        <v>560</v>
      </c>
    </row>
    <row r="3" spans="1:14" ht="13.5" thickBot="1">
      <c r="A3" s="373" t="s">
        <v>179</v>
      </c>
      <c r="B3" s="371" t="s">
        <v>41</v>
      </c>
      <c r="C3" s="375" t="s">
        <v>240</v>
      </c>
      <c r="D3" s="377" t="s">
        <v>561</v>
      </c>
      <c r="E3" s="378"/>
      <c r="F3" s="378"/>
      <c r="G3" s="378"/>
      <c r="H3" s="378"/>
      <c r="I3" s="378"/>
      <c r="J3" s="378"/>
      <c r="K3" s="378"/>
      <c r="L3" s="378"/>
      <c r="M3" s="379"/>
      <c r="N3" s="371" t="s">
        <v>239</v>
      </c>
    </row>
    <row r="4" spans="1:14" ht="45.75" thickBot="1">
      <c r="A4" s="374"/>
      <c r="B4" s="372"/>
      <c r="C4" s="376"/>
      <c r="D4" s="206" t="s">
        <v>562</v>
      </c>
      <c r="E4" s="206" t="s">
        <v>563</v>
      </c>
      <c r="F4" s="207" t="s">
        <v>564</v>
      </c>
      <c r="G4" s="206" t="s">
        <v>565</v>
      </c>
      <c r="H4" s="206" t="s">
        <v>566</v>
      </c>
      <c r="I4" s="206" t="s">
        <v>567</v>
      </c>
      <c r="J4" s="206" t="s">
        <v>568</v>
      </c>
      <c r="K4" s="206" t="s">
        <v>569</v>
      </c>
      <c r="L4" s="206" t="s">
        <v>570</v>
      </c>
      <c r="M4" s="206" t="s">
        <v>241</v>
      </c>
      <c r="N4" s="372"/>
    </row>
    <row r="5" spans="1:14" ht="20.25" customHeight="1" thickBot="1">
      <c r="A5" s="208">
        <v>1</v>
      </c>
      <c r="B5" s="209" t="s">
        <v>571</v>
      </c>
      <c r="C5" s="210"/>
      <c r="D5" s="210"/>
      <c r="E5" s="210"/>
      <c r="F5" s="211"/>
      <c r="G5" s="210"/>
      <c r="H5" s="210"/>
      <c r="I5" s="210"/>
      <c r="J5" s="210"/>
      <c r="K5" s="210"/>
      <c r="L5" s="210"/>
      <c r="M5" s="210"/>
      <c r="N5" s="212"/>
    </row>
    <row r="6" spans="1:14" ht="20.25" customHeight="1" thickBot="1">
      <c r="A6" s="213">
        <v>1.1000000000000001</v>
      </c>
      <c r="B6" s="214" t="s">
        <v>323</v>
      </c>
      <c r="C6" s="210"/>
      <c r="D6" s="210"/>
      <c r="E6" s="210"/>
      <c r="F6" s="211"/>
      <c r="G6" s="210"/>
      <c r="H6" s="210"/>
      <c r="I6" s="210"/>
      <c r="J6" s="210"/>
      <c r="K6" s="210"/>
      <c r="L6" s="210">
        <f>+'9'!C9</f>
        <v>0</v>
      </c>
      <c r="M6" s="210">
        <f t="shared" ref="M6:M7" si="0">SUM(D6:L6)</f>
        <v>0</v>
      </c>
      <c r="N6" s="210"/>
    </row>
    <row r="7" spans="1:14" ht="20.25" customHeight="1" thickBot="1">
      <c r="A7" s="213">
        <v>1.2</v>
      </c>
      <c r="B7" s="214" t="s">
        <v>324</v>
      </c>
      <c r="C7" s="210"/>
      <c r="D7" s="210"/>
      <c r="E7" s="210"/>
      <c r="F7" s="211"/>
      <c r="G7" s="210"/>
      <c r="H7" s="210"/>
      <c r="I7" s="210"/>
      <c r="J7" s="210"/>
      <c r="K7" s="210"/>
      <c r="L7" s="210">
        <f>+'9'!D9</f>
        <v>0</v>
      </c>
      <c r="M7" s="210">
        <f t="shared" si="0"/>
        <v>0</v>
      </c>
      <c r="N7" s="210">
        <f>C7</f>
        <v>0</v>
      </c>
    </row>
    <row r="8" spans="1:14" ht="27.75" customHeight="1" thickBot="1">
      <c r="A8" s="213" t="s">
        <v>572</v>
      </c>
      <c r="B8" s="215" t="s">
        <v>573</v>
      </c>
      <c r="C8" s="210">
        <f>+'9'!D7</f>
        <v>0</v>
      </c>
      <c r="D8" s="210">
        <f>+'[4]9'!D8+'[4]9'!D9</f>
        <v>0</v>
      </c>
      <c r="E8" s="210"/>
      <c r="F8" s="211"/>
      <c r="G8" s="210"/>
      <c r="H8" s="210"/>
      <c r="I8" s="210"/>
      <c r="J8" s="210"/>
      <c r="K8" s="210"/>
      <c r="L8" s="210">
        <f>+'[4]9'!D10</f>
        <v>0</v>
      </c>
      <c r="M8" s="210">
        <f>SUM(D8:L8)</f>
        <v>0</v>
      </c>
      <c r="N8" s="210">
        <f t="shared" ref="N8:N16" si="1">+M8+C8</f>
        <v>0</v>
      </c>
    </row>
    <row r="9" spans="1:14" ht="20.25" customHeight="1" thickBot="1">
      <c r="A9" s="213" t="s">
        <v>574</v>
      </c>
      <c r="B9" s="214" t="s">
        <v>575</v>
      </c>
      <c r="C9" s="210"/>
      <c r="D9" s="210"/>
      <c r="E9" s="210"/>
      <c r="F9" s="211"/>
      <c r="G9" s="210"/>
      <c r="H9" s="210"/>
      <c r="I9" s="210"/>
      <c r="J9" s="210"/>
      <c r="K9" s="210"/>
      <c r="L9" s="210"/>
      <c r="M9" s="210">
        <f t="shared" ref="M9:M16" si="2">SUM(D9:L9)</f>
        <v>0</v>
      </c>
      <c r="N9" s="210">
        <f t="shared" si="1"/>
        <v>0</v>
      </c>
    </row>
    <row r="10" spans="1:14" ht="20.25" customHeight="1" thickBot="1">
      <c r="A10" s="213">
        <v>1.3</v>
      </c>
      <c r="B10" s="214" t="s">
        <v>576</v>
      </c>
      <c r="C10" s="210"/>
      <c r="D10" s="210">
        <f>+'[4]9'!E8</f>
        <v>0</v>
      </c>
      <c r="E10" s="210"/>
      <c r="F10" s="211"/>
      <c r="G10" s="210"/>
      <c r="H10" s="210"/>
      <c r="I10" s="210"/>
      <c r="J10" s="210"/>
      <c r="K10" s="210"/>
      <c r="L10" s="210"/>
      <c r="M10" s="210">
        <f t="shared" si="2"/>
        <v>0</v>
      </c>
      <c r="N10" s="210">
        <f t="shared" si="1"/>
        <v>0</v>
      </c>
    </row>
    <row r="11" spans="1:14" ht="20.25" customHeight="1" thickBot="1">
      <c r="A11" s="213">
        <v>1.4</v>
      </c>
      <c r="B11" s="214" t="s">
        <v>9</v>
      </c>
      <c r="C11" s="210"/>
      <c r="D11" s="210">
        <f>+'[4]9'!F9</f>
        <v>0</v>
      </c>
      <c r="E11" s="210"/>
      <c r="F11" s="211"/>
      <c r="G11" s="210"/>
      <c r="H11" s="210"/>
      <c r="I11" s="210"/>
      <c r="J11" s="210"/>
      <c r="K11" s="210"/>
      <c r="L11" s="210">
        <f>+'[4]9'!F10</f>
        <v>0</v>
      </c>
      <c r="M11" s="210">
        <f t="shared" si="2"/>
        <v>0</v>
      </c>
      <c r="N11" s="210">
        <f t="shared" si="1"/>
        <v>0</v>
      </c>
    </row>
    <row r="12" spans="1:14" ht="20.25" customHeight="1" thickBot="1">
      <c r="A12" s="213">
        <v>1.5</v>
      </c>
      <c r="B12" s="214" t="s">
        <v>8</v>
      </c>
      <c r="C12" s="210"/>
      <c r="D12" s="210">
        <f>+'[4]9'!G9</f>
        <v>0</v>
      </c>
      <c r="E12" s="210"/>
      <c r="F12" s="211"/>
      <c r="G12" s="210"/>
      <c r="H12" s="210"/>
      <c r="I12" s="210"/>
      <c r="J12" s="210"/>
      <c r="K12" s="210"/>
      <c r="L12" s="210"/>
      <c r="M12" s="210">
        <f t="shared" si="2"/>
        <v>0</v>
      </c>
      <c r="N12" s="210">
        <f t="shared" si="1"/>
        <v>0</v>
      </c>
    </row>
    <row r="13" spans="1:14" ht="20.25" customHeight="1" thickBot="1">
      <c r="A13" s="213">
        <v>1.6</v>
      </c>
      <c r="B13" s="214" t="s">
        <v>327</v>
      </c>
      <c r="C13" s="210"/>
      <c r="D13" s="210"/>
      <c r="E13" s="210"/>
      <c r="F13" s="211"/>
      <c r="G13" s="210"/>
      <c r="H13" s="210"/>
      <c r="I13" s="210"/>
      <c r="J13" s="210"/>
      <c r="K13" s="210"/>
      <c r="L13" s="210"/>
      <c r="M13" s="210">
        <f t="shared" si="2"/>
        <v>0</v>
      </c>
      <c r="N13" s="210">
        <f t="shared" si="1"/>
        <v>0</v>
      </c>
    </row>
    <row r="14" spans="1:14" ht="20.25" customHeight="1" thickBot="1">
      <c r="A14" s="213">
        <v>1.7</v>
      </c>
      <c r="B14" s="214" t="s">
        <v>71</v>
      </c>
      <c r="C14" s="210"/>
      <c r="D14" s="210"/>
      <c r="E14" s="210"/>
      <c r="F14" s="211"/>
      <c r="G14" s="210"/>
      <c r="H14" s="210"/>
      <c r="I14" s="210"/>
      <c r="J14" s="210"/>
      <c r="K14" s="210"/>
      <c r="L14" s="210"/>
      <c r="M14" s="210">
        <f t="shared" si="2"/>
        <v>0</v>
      </c>
      <c r="N14" s="210">
        <f t="shared" si="1"/>
        <v>0</v>
      </c>
    </row>
    <row r="15" spans="1:14" ht="20.25" customHeight="1" thickBot="1">
      <c r="A15" s="213">
        <v>1.8</v>
      </c>
      <c r="B15" s="214" t="s">
        <v>577</v>
      </c>
      <c r="C15" s="210"/>
      <c r="D15" s="210"/>
      <c r="E15" s="210"/>
      <c r="F15" s="211"/>
      <c r="G15" s="210"/>
      <c r="H15" s="210"/>
      <c r="I15" s="210"/>
      <c r="J15" s="210"/>
      <c r="K15" s="210"/>
      <c r="L15" s="210"/>
      <c r="M15" s="210">
        <f t="shared" si="2"/>
        <v>0</v>
      </c>
      <c r="N15" s="210">
        <f t="shared" si="1"/>
        <v>0</v>
      </c>
    </row>
    <row r="16" spans="1:14" ht="20.25" customHeight="1" thickBot="1">
      <c r="A16" s="213">
        <v>1.9</v>
      </c>
      <c r="B16" s="214" t="s">
        <v>578</v>
      </c>
      <c r="C16" s="210"/>
      <c r="D16" s="210"/>
      <c r="E16" s="210"/>
      <c r="F16" s="211"/>
      <c r="G16" s="210"/>
      <c r="H16" s="210"/>
      <c r="I16" s="210"/>
      <c r="J16" s="210"/>
      <c r="K16" s="210"/>
      <c r="L16" s="210"/>
      <c r="M16" s="210">
        <f t="shared" si="2"/>
        <v>0</v>
      </c>
      <c r="N16" s="210">
        <f t="shared" si="1"/>
        <v>0</v>
      </c>
    </row>
    <row r="17" spans="1:14" ht="25.5" customHeight="1" thickBot="1">
      <c r="A17" s="208">
        <v>1.1000000000000001</v>
      </c>
      <c r="B17" s="209" t="s">
        <v>579</v>
      </c>
      <c r="C17" s="210">
        <f>SUM(C7:C16)</f>
        <v>0</v>
      </c>
      <c r="D17" s="210">
        <f t="shared" ref="D17:N17" si="3">SUM(D6:D16)</f>
        <v>0</v>
      </c>
      <c r="E17" s="210">
        <f t="shared" si="3"/>
        <v>0</v>
      </c>
      <c r="F17" s="210">
        <f t="shared" si="3"/>
        <v>0</v>
      </c>
      <c r="G17" s="210">
        <f t="shared" si="3"/>
        <v>0</v>
      </c>
      <c r="H17" s="210">
        <f t="shared" si="3"/>
        <v>0</v>
      </c>
      <c r="I17" s="210">
        <f t="shared" si="3"/>
        <v>0</v>
      </c>
      <c r="J17" s="210">
        <f t="shared" si="3"/>
        <v>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</row>
    <row r="18" spans="1:14" ht="20.25" customHeight="1" thickBot="1">
      <c r="A18" s="208">
        <v>2</v>
      </c>
      <c r="B18" s="209" t="s">
        <v>580</v>
      </c>
      <c r="C18" s="210"/>
      <c r="D18" s="214"/>
      <c r="E18" s="214"/>
      <c r="F18" s="216"/>
      <c r="G18" s="214"/>
      <c r="H18" s="214"/>
      <c r="I18" s="214"/>
      <c r="J18" s="214"/>
      <c r="K18" s="214"/>
      <c r="L18" s="214"/>
      <c r="M18" s="214"/>
      <c r="N18" s="217"/>
    </row>
    <row r="19" spans="1:14" ht="20.25" customHeight="1" thickBot="1">
      <c r="A19" s="213">
        <v>2.1</v>
      </c>
      <c r="B19" s="214" t="s">
        <v>581</v>
      </c>
      <c r="C19" s="210"/>
      <c r="D19" s="214"/>
      <c r="E19" s="214"/>
      <c r="F19" s="216"/>
      <c r="G19" s="214"/>
      <c r="H19" s="214"/>
      <c r="I19" s="214"/>
      <c r="J19" s="214"/>
      <c r="K19" s="214"/>
      <c r="L19" s="214"/>
      <c r="M19" s="214"/>
      <c r="N19" s="217"/>
    </row>
    <row r="20" spans="1:14" ht="20.25" customHeight="1" thickBot="1">
      <c r="A20" s="213">
        <v>2.2000000000000002</v>
      </c>
      <c r="B20" s="214" t="s">
        <v>355</v>
      </c>
      <c r="C20" s="210"/>
      <c r="D20" s="214"/>
      <c r="E20" s="214"/>
      <c r="F20" s="216"/>
      <c r="G20" s="214"/>
      <c r="H20" s="214"/>
      <c r="I20" s="214"/>
      <c r="J20" s="214"/>
      <c r="K20" s="214"/>
      <c r="L20" s="214"/>
      <c r="M20" s="214"/>
      <c r="N20" s="217"/>
    </row>
    <row r="21" spans="1:14" ht="20.25" customHeight="1" thickBot="1">
      <c r="A21" s="213" t="s">
        <v>582</v>
      </c>
      <c r="B21" s="214" t="s">
        <v>583</v>
      </c>
      <c r="C21" s="210"/>
      <c r="D21" s="214"/>
      <c r="E21" s="214"/>
      <c r="F21" s="216"/>
      <c r="G21" s="214"/>
      <c r="H21" s="214"/>
      <c r="I21" s="214"/>
      <c r="J21" s="214"/>
      <c r="K21" s="214"/>
      <c r="L21" s="214"/>
      <c r="M21" s="214"/>
      <c r="N21" s="217"/>
    </row>
    <row r="22" spans="1:14" ht="20.25" customHeight="1" thickBot="1">
      <c r="A22" s="213" t="s">
        <v>584</v>
      </c>
      <c r="B22" s="214" t="s">
        <v>585</v>
      </c>
      <c r="C22" s="210"/>
      <c r="D22" s="214"/>
      <c r="E22" s="214"/>
      <c r="F22" s="216"/>
      <c r="G22" s="214"/>
      <c r="H22" s="214"/>
      <c r="I22" s="214"/>
      <c r="J22" s="214"/>
      <c r="K22" s="214"/>
      <c r="L22" s="214"/>
      <c r="M22" s="214"/>
      <c r="N22" s="217"/>
    </row>
    <row r="23" spans="1:14" ht="20.25" customHeight="1" thickBot="1">
      <c r="A23" s="213">
        <v>2.2999999999999998</v>
      </c>
      <c r="B23" s="214" t="s">
        <v>356</v>
      </c>
      <c r="C23" s="210"/>
      <c r="D23" s="214"/>
      <c r="E23" s="214"/>
      <c r="F23" s="216"/>
      <c r="G23" s="214"/>
      <c r="H23" s="214"/>
      <c r="I23" s="214"/>
      <c r="J23" s="214"/>
      <c r="K23" s="214"/>
      <c r="L23" s="214"/>
      <c r="M23" s="214"/>
      <c r="N23" s="217"/>
    </row>
    <row r="24" spans="1:14" ht="20.25" customHeight="1" thickBot="1">
      <c r="A24" s="213">
        <v>2.4</v>
      </c>
      <c r="B24" s="214" t="s">
        <v>357</v>
      </c>
      <c r="C24" s="210"/>
      <c r="D24" s="214"/>
      <c r="E24" s="214"/>
      <c r="F24" s="216"/>
      <c r="G24" s="214"/>
      <c r="H24" s="214"/>
      <c r="I24" s="214"/>
      <c r="J24" s="214"/>
      <c r="K24" s="214"/>
      <c r="L24" s="214"/>
      <c r="M24" s="214"/>
      <c r="N24" s="217"/>
    </row>
    <row r="25" spans="1:14" ht="20.25" customHeight="1" thickBot="1">
      <c r="A25" s="213">
        <v>2.5</v>
      </c>
      <c r="B25" s="214" t="s">
        <v>358</v>
      </c>
      <c r="C25" s="210"/>
      <c r="D25" s="214"/>
      <c r="E25" s="214"/>
      <c r="F25" s="216"/>
      <c r="G25" s="214"/>
      <c r="H25" s="214"/>
      <c r="I25" s="214"/>
      <c r="J25" s="214"/>
      <c r="K25" s="214"/>
      <c r="L25" s="214"/>
      <c r="M25" s="214"/>
      <c r="N25" s="217"/>
    </row>
    <row r="26" spans="1:14" ht="20.25" customHeight="1" thickBot="1">
      <c r="A26" s="213">
        <v>2.6</v>
      </c>
      <c r="B26" s="214" t="s">
        <v>586</v>
      </c>
      <c r="C26" s="210"/>
      <c r="D26" s="214">
        <f>+'9'!C17</f>
        <v>0</v>
      </c>
      <c r="E26" s="214"/>
      <c r="F26" s="216"/>
      <c r="G26" s="214"/>
      <c r="H26" s="214"/>
      <c r="I26" s="214"/>
      <c r="J26" s="214"/>
      <c r="K26" s="214"/>
      <c r="L26" s="214"/>
      <c r="M26" s="214">
        <f>SUM(D26:L26)</f>
        <v>0</v>
      </c>
      <c r="N26" s="214">
        <f>+M26</f>
        <v>0</v>
      </c>
    </row>
    <row r="27" spans="1:14" ht="20.25" customHeight="1" thickBot="1">
      <c r="A27" s="213">
        <v>2.7</v>
      </c>
      <c r="B27" s="214" t="s">
        <v>360</v>
      </c>
      <c r="C27" s="210"/>
      <c r="D27" s="214"/>
      <c r="E27" s="214"/>
      <c r="F27" s="216"/>
      <c r="G27" s="214"/>
      <c r="H27" s="214"/>
      <c r="I27" s="214"/>
      <c r="J27" s="214"/>
      <c r="K27" s="214"/>
      <c r="L27" s="214"/>
      <c r="M27" s="214"/>
      <c r="N27" s="217"/>
    </row>
    <row r="28" spans="1:14" ht="39.75" customHeight="1" thickBot="1">
      <c r="A28" s="213" t="s">
        <v>587</v>
      </c>
      <c r="B28" s="215" t="s">
        <v>588</v>
      </c>
      <c r="C28" s="210"/>
      <c r="D28" s="214"/>
      <c r="E28" s="214"/>
      <c r="F28" s="216"/>
      <c r="G28" s="214"/>
      <c r="H28" s="214"/>
      <c r="I28" s="214"/>
      <c r="J28" s="214"/>
      <c r="K28" s="214"/>
      <c r="L28" s="214"/>
      <c r="M28" s="214"/>
      <c r="N28" s="217"/>
    </row>
    <row r="29" spans="1:14" ht="20.25" customHeight="1" thickBot="1">
      <c r="A29" s="208">
        <v>2.8</v>
      </c>
      <c r="B29" s="209" t="s">
        <v>589</v>
      </c>
      <c r="C29" s="210"/>
      <c r="D29" s="214">
        <f>+D26</f>
        <v>0</v>
      </c>
      <c r="E29" s="214"/>
      <c r="F29" s="216"/>
      <c r="G29" s="214"/>
      <c r="H29" s="214"/>
      <c r="I29" s="214"/>
      <c r="J29" s="214"/>
      <c r="K29" s="214"/>
      <c r="L29" s="214"/>
      <c r="M29" s="214"/>
      <c r="N29" s="217"/>
    </row>
    <row r="30" spans="1:14" ht="20.25" customHeight="1" thickBot="1">
      <c r="A30" s="208">
        <v>3</v>
      </c>
      <c r="B30" s="209" t="s">
        <v>590</v>
      </c>
      <c r="C30" s="210"/>
      <c r="D30" s="214"/>
      <c r="E30" s="214"/>
      <c r="F30" s="216"/>
      <c r="G30" s="214"/>
      <c r="H30" s="214"/>
      <c r="I30" s="214"/>
      <c r="J30" s="214"/>
      <c r="K30" s="214"/>
      <c r="L30" s="214"/>
      <c r="M30" s="214"/>
      <c r="N30" s="217"/>
    </row>
    <row r="31" spans="1:14" ht="20.25" customHeight="1" thickBot="1">
      <c r="A31" s="213">
        <v>3.1</v>
      </c>
      <c r="B31" s="214" t="s">
        <v>591</v>
      </c>
      <c r="C31" s="210"/>
      <c r="D31" s="214"/>
      <c r="E31" s="214"/>
      <c r="F31" s="216"/>
      <c r="G31" s="214"/>
      <c r="H31" s="214"/>
      <c r="I31" s="214"/>
      <c r="J31" s="214"/>
      <c r="K31" s="214"/>
      <c r="L31" s="214"/>
      <c r="M31" s="214"/>
      <c r="N31" s="217"/>
    </row>
    <row r="32" spans="1:14" ht="20.25" customHeight="1" thickBot="1">
      <c r="A32" s="213">
        <v>3.2</v>
      </c>
      <c r="B32" s="214" t="s">
        <v>592</v>
      </c>
      <c r="C32" s="210"/>
      <c r="D32" s="214"/>
      <c r="E32" s="214"/>
      <c r="F32" s="216"/>
      <c r="G32" s="214"/>
      <c r="H32" s="214"/>
      <c r="I32" s="214"/>
      <c r="J32" s="214"/>
      <c r="K32" s="214"/>
      <c r="L32" s="214"/>
      <c r="M32" s="214"/>
      <c r="N32" s="217"/>
    </row>
    <row r="33" spans="1:14" ht="20.25" customHeight="1" thickBot="1">
      <c r="A33" s="208">
        <v>4</v>
      </c>
      <c r="B33" s="209" t="s">
        <v>181</v>
      </c>
      <c r="C33" s="210">
        <f>+C17</f>
        <v>0</v>
      </c>
      <c r="D33" s="210">
        <f t="shared" ref="D33:M33" si="4">+D17</f>
        <v>0</v>
      </c>
      <c r="E33" s="210">
        <f t="shared" si="4"/>
        <v>0</v>
      </c>
      <c r="F33" s="210">
        <f t="shared" si="4"/>
        <v>0</v>
      </c>
      <c r="G33" s="210">
        <f t="shared" si="4"/>
        <v>0</v>
      </c>
      <c r="H33" s="210">
        <f t="shared" si="4"/>
        <v>0</v>
      </c>
      <c r="I33" s="210">
        <f t="shared" si="4"/>
        <v>0</v>
      </c>
      <c r="J33" s="210">
        <f t="shared" si="4"/>
        <v>0</v>
      </c>
      <c r="K33" s="210">
        <f t="shared" si="4"/>
        <v>0</v>
      </c>
      <c r="L33" s="210">
        <f t="shared" si="4"/>
        <v>0</v>
      </c>
      <c r="M33" s="210">
        <f t="shared" si="4"/>
        <v>0</v>
      </c>
      <c r="N33" s="210">
        <f>+N17+N26</f>
        <v>0</v>
      </c>
    </row>
    <row r="34" spans="1:14">
      <c r="A34" s="175" t="s">
        <v>593</v>
      </c>
    </row>
  </sheetData>
  <mergeCells count="6">
    <mergeCell ref="N3:N4"/>
    <mergeCell ref="C1:L1"/>
    <mergeCell ref="A3:A4"/>
    <mergeCell ref="B3:B4"/>
    <mergeCell ref="C3:C4"/>
    <mergeCell ref="D3:M3"/>
  </mergeCells>
  <pageMargins left="0.70866141732283472" right="0.28000000000000003" top="0.33" bottom="0.17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opLeftCell="A4" workbookViewId="0">
      <selection activeCell="K22" sqref="K22"/>
    </sheetView>
  </sheetViews>
  <sheetFormatPr defaultRowHeight="15.75"/>
  <cols>
    <col min="1" max="1" width="4.7109375" style="222" customWidth="1"/>
    <col min="2" max="2" width="7.85546875" style="222" customWidth="1"/>
    <col min="3" max="3" width="9.28515625" style="222" customWidth="1"/>
    <col min="4" max="4" width="8.7109375" style="222" customWidth="1"/>
    <col min="5" max="5" width="9.85546875" style="222" customWidth="1"/>
    <col min="6" max="6" width="9.140625" style="222"/>
    <col min="7" max="7" width="8" style="222" customWidth="1"/>
    <col min="8" max="8" width="9.140625" style="222" customWidth="1"/>
    <col min="9" max="9" width="32.5703125" style="222" customWidth="1"/>
    <col min="10" max="10" width="11.85546875" style="222" hidden="1" customWidth="1"/>
    <col min="11" max="256" width="9.140625" style="222"/>
    <col min="257" max="257" width="5.28515625" style="222" customWidth="1"/>
    <col min="258" max="263" width="9.140625" style="222"/>
    <col min="264" max="264" width="9.140625" style="222" customWidth="1"/>
    <col min="265" max="265" width="15.42578125" style="222" customWidth="1"/>
    <col min="266" max="512" width="9.140625" style="222"/>
    <col min="513" max="513" width="5.28515625" style="222" customWidth="1"/>
    <col min="514" max="519" width="9.140625" style="222"/>
    <col min="520" max="520" width="9.140625" style="222" customWidth="1"/>
    <col min="521" max="521" width="15.42578125" style="222" customWidth="1"/>
    <col min="522" max="768" width="9.140625" style="222"/>
    <col min="769" max="769" width="5.28515625" style="222" customWidth="1"/>
    <col min="770" max="775" width="9.140625" style="222"/>
    <col min="776" max="776" width="9.140625" style="222" customWidth="1"/>
    <col min="777" max="777" width="15.42578125" style="222" customWidth="1"/>
    <col min="778" max="1024" width="9.140625" style="222"/>
    <col min="1025" max="1025" width="5.28515625" style="222" customWidth="1"/>
    <col min="1026" max="1031" width="9.140625" style="222"/>
    <col min="1032" max="1032" width="9.140625" style="222" customWidth="1"/>
    <col min="1033" max="1033" width="15.42578125" style="222" customWidth="1"/>
    <col min="1034" max="1280" width="9.140625" style="222"/>
    <col min="1281" max="1281" width="5.28515625" style="222" customWidth="1"/>
    <col min="1282" max="1287" width="9.140625" style="222"/>
    <col min="1288" max="1288" width="9.140625" style="222" customWidth="1"/>
    <col min="1289" max="1289" width="15.42578125" style="222" customWidth="1"/>
    <col min="1290" max="1536" width="9.140625" style="222"/>
    <col min="1537" max="1537" width="5.28515625" style="222" customWidth="1"/>
    <col min="1538" max="1543" width="9.140625" style="222"/>
    <col min="1544" max="1544" width="9.140625" style="222" customWidth="1"/>
    <col min="1545" max="1545" width="15.42578125" style="222" customWidth="1"/>
    <col min="1546" max="1792" width="9.140625" style="222"/>
    <col min="1793" max="1793" width="5.28515625" style="222" customWidth="1"/>
    <col min="1794" max="1799" width="9.140625" style="222"/>
    <col min="1800" max="1800" width="9.140625" style="222" customWidth="1"/>
    <col min="1801" max="1801" width="15.42578125" style="222" customWidth="1"/>
    <col min="1802" max="2048" width="9.140625" style="222"/>
    <col min="2049" max="2049" width="5.28515625" style="222" customWidth="1"/>
    <col min="2050" max="2055" width="9.140625" style="222"/>
    <col min="2056" max="2056" width="9.140625" style="222" customWidth="1"/>
    <col min="2057" max="2057" width="15.42578125" style="222" customWidth="1"/>
    <col min="2058" max="2304" width="9.140625" style="222"/>
    <col min="2305" max="2305" width="5.28515625" style="222" customWidth="1"/>
    <col min="2306" max="2311" width="9.140625" style="222"/>
    <col min="2312" max="2312" width="9.140625" style="222" customWidth="1"/>
    <col min="2313" max="2313" width="15.42578125" style="222" customWidth="1"/>
    <col min="2314" max="2560" width="9.140625" style="222"/>
    <col min="2561" max="2561" width="5.28515625" style="222" customWidth="1"/>
    <col min="2562" max="2567" width="9.140625" style="222"/>
    <col min="2568" max="2568" width="9.140625" style="222" customWidth="1"/>
    <col min="2569" max="2569" width="15.42578125" style="222" customWidth="1"/>
    <col min="2570" max="2816" width="9.140625" style="222"/>
    <col min="2817" max="2817" width="5.28515625" style="222" customWidth="1"/>
    <col min="2818" max="2823" width="9.140625" style="222"/>
    <col min="2824" max="2824" width="9.140625" style="222" customWidth="1"/>
    <col min="2825" max="2825" width="15.42578125" style="222" customWidth="1"/>
    <col min="2826" max="3072" width="9.140625" style="222"/>
    <col min="3073" max="3073" width="5.28515625" style="222" customWidth="1"/>
    <col min="3074" max="3079" width="9.140625" style="222"/>
    <col min="3080" max="3080" width="9.140625" style="222" customWidth="1"/>
    <col min="3081" max="3081" width="15.42578125" style="222" customWidth="1"/>
    <col min="3082" max="3328" width="9.140625" style="222"/>
    <col min="3329" max="3329" width="5.28515625" style="222" customWidth="1"/>
    <col min="3330" max="3335" width="9.140625" style="222"/>
    <col min="3336" max="3336" width="9.140625" style="222" customWidth="1"/>
    <col min="3337" max="3337" width="15.42578125" style="222" customWidth="1"/>
    <col min="3338" max="3584" width="9.140625" style="222"/>
    <col min="3585" max="3585" width="5.28515625" style="222" customWidth="1"/>
    <col min="3586" max="3591" width="9.140625" style="222"/>
    <col min="3592" max="3592" width="9.140625" style="222" customWidth="1"/>
    <col min="3593" max="3593" width="15.42578125" style="222" customWidth="1"/>
    <col min="3594" max="3840" width="9.140625" style="222"/>
    <col min="3841" max="3841" width="5.28515625" style="222" customWidth="1"/>
    <col min="3842" max="3847" width="9.140625" style="222"/>
    <col min="3848" max="3848" width="9.140625" style="222" customWidth="1"/>
    <col min="3849" max="3849" width="15.42578125" style="222" customWidth="1"/>
    <col min="3850" max="4096" width="9.140625" style="222"/>
    <col min="4097" max="4097" width="5.28515625" style="222" customWidth="1"/>
    <col min="4098" max="4103" width="9.140625" style="222"/>
    <col min="4104" max="4104" width="9.140625" style="222" customWidth="1"/>
    <col min="4105" max="4105" width="15.42578125" style="222" customWidth="1"/>
    <col min="4106" max="4352" width="9.140625" style="222"/>
    <col min="4353" max="4353" width="5.28515625" style="222" customWidth="1"/>
    <col min="4354" max="4359" width="9.140625" style="222"/>
    <col min="4360" max="4360" width="9.140625" style="222" customWidth="1"/>
    <col min="4361" max="4361" width="15.42578125" style="222" customWidth="1"/>
    <col min="4362" max="4608" width="9.140625" style="222"/>
    <col min="4609" max="4609" width="5.28515625" style="222" customWidth="1"/>
    <col min="4610" max="4615" width="9.140625" style="222"/>
    <col min="4616" max="4616" width="9.140625" style="222" customWidth="1"/>
    <col min="4617" max="4617" width="15.42578125" style="222" customWidth="1"/>
    <col min="4618" max="4864" width="9.140625" style="222"/>
    <col min="4865" max="4865" width="5.28515625" style="222" customWidth="1"/>
    <col min="4866" max="4871" width="9.140625" style="222"/>
    <col min="4872" max="4872" width="9.140625" style="222" customWidth="1"/>
    <col min="4873" max="4873" width="15.42578125" style="222" customWidth="1"/>
    <col min="4874" max="5120" width="9.140625" style="222"/>
    <col min="5121" max="5121" width="5.28515625" style="222" customWidth="1"/>
    <col min="5122" max="5127" width="9.140625" style="222"/>
    <col min="5128" max="5128" width="9.140625" style="222" customWidth="1"/>
    <col min="5129" max="5129" width="15.42578125" style="222" customWidth="1"/>
    <col min="5130" max="5376" width="9.140625" style="222"/>
    <col min="5377" max="5377" width="5.28515625" style="222" customWidth="1"/>
    <col min="5378" max="5383" width="9.140625" style="222"/>
    <col min="5384" max="5384" width="9.140625" style="222" customWidth="1"/>
    <col min="5385" max="5385" width="15.42578125" style="222" customWidth="1"/>
    <col min="5386" max="5632" width="9.140625" style="222"/>
    <col min="5633" max="5633" width="5.28515625" style="222" customWidth="1"/>
    <col min="5634" max="5639" width="9.140625" style="222"/>
    <col min="5640" max="5640" width="9.140625" style="222" customWidth="1"/>
    <col min="5641" max="5641" width="15.42578125" style="222" customWidth="1"/>
    <col min="5642" max="5888" width="9.140625" style="222"/>
    <col min="5889" max="5889" width="5.28515625" style="222" customWidth="1"/>
    <col min="5890" max="5895" width="9.140625" style="222"/>
    <col min="5896" max="5896" width="9.140625" style="222" customWidth="1"/>
    <col min="5897" max="5897" width="15.42578125" style="222" customWidth="1"/>
    <col min="5898" max="6144" width="9.140625" style="222"/>
    <col min="6145" max="6145" width="5.28515625" style="222" customWidth="1"/>
    <col min="6146" max="6151" width="9.140625" style="222"/>
    <col min="6152" max="6152" width="9.140625" style="222" customWidth="1"/>
    <col min="6153" max="6153" width="15.42578125" style="222" customWidth="1"/>
    <col min="6154" max="6400" width="9.140625" style="222"/>
    <col min="6401" max="6401" width="5.28515625" style="222" customWidth="1"/>
    <col min="6402" max="6407" width="9.140625" style="222"/>
    <col min="6408" max="6408" width="9.140625" style="222" customWidth="1"/>
    <col min="6409" max="6409" width="15.42578125" style="222" customWidth="1"/>
    <col min="6410" max="6656" width="9.140625" style="222"/>
    <col min="6657" max="6657" width="5.28515625" style="222" customWidth="1"/>
    <col min="6658" max="6663" width="9.140625" style="222"/>
    <col min="6664" max="6664" width="9.140625" style="222" customWidth="1"/>
    <col min="6665" max="6665" width="15.42578125" style="222" customWidth="1"/>
    <col min="6666" max="6912" width="9.140625" style="222"/>
    <col min="6913" max="6913" width="5.28515625" style="222" customWidth="1"/>
    <col min="6914" max="6919" width="9.140625" style="222"/>
    <col min="6920" max="6920" width="9.140625" style="222" customWidth="1"/>
    <col min="6921" max="6921" width="15.42578125" style="222" customWidth="1"/>
    <col min="6922" max="7168" width="9.140625" style="222"/>
    <col min="7169" max="7169" width="5.28515625" style="222" customWidth="1"/>
    <col min="7170" max="7175" width="9.140625" style="222"/>
    <col min="7176" max="7176" width="9.140625" style="222" customWidth="1"/>
    <col min="7177" max="7177" width="15.42578125" style="222" customWidth="1"/>
    <col min="7178" max="7424" width="9.140625" style="222"/>
    <col min="7425" max="7425" width="5.28515625" style="222" customWidth="1"/>
    <col min="7426" max="7431" width="9.140625" style="222"/>
    <col min="7432" max="7432" width="9.140625" style="222" customWidth="1"/>
    <col min="7433" max="7433" width="15.42578125" style="222" customWidth="1"/>
    <col min="7434" max="7680" width="9.140625" style="222"/>
    <col min="7681" max="7681" width="5.28515625" style="222" customWidth="1"/>
    <col min="7682" max="7687" width="9.140625" style="222"/>
    <col min="7688" max="7688" width="9.140625" style="222" customWidth="1"/>
    <col min="7689" max="7689" width="15.42578125" style="222" customWidth="1"/>
    <col min="7690" max="7936" width="9.140625" style="222"/>
    <col min="7937" max="7937" width="5.28515625" style="222" customWidth="1"/>
    <col min="7938" max="7943" width="9.140625" style="222"/>
    <col min="7944" max="7944" width="9.140625" style="222" customWidth="1"/>
    <col min="7945" max="7945" width="15.42578125" style="222" customWidth="1"/>
    <col min="7946" max="8192" width="9.140625" style="222"/>
    <col min="8193" max="8193" width="5.28515625" style="222" customWidth="1"/>
    <col min="8194" max="8199" width="9.140625" style="222"/>
    <col min="8200" max="8200" width="9.140625" style="222" customWidth="1"/>
    <col min="8201" max="8201" width="15.42578125" style="222" customWidth="1"/>
    <col min="8202" max="8448" width="9.140625" style="222"/>
    <col min="8449" max="8449" width="5.28515625" style="222" customWidth="1"/>
    <col min="8450" max="8455" width="9.140625" style="222"/>
    <col min="8456" max="8456" width="9.140625" style="222" customWidth="1"/>
    <col min="8457" max="8457" width="15.42578125" style="222" customWidth="1"/>
    <col min="8458" max="8704" width="9.140625" style="222"/>
    <col min="8705" max="8705" width="5.28515625" style="222" customWidth="1"/>
    <col min="8706" max="8711" width="9.140625" style="222"/>
    <col min="8712" max="8712" width="9.140625" style="222" customWidth="1"/>
    <col min="8713" max="8713" width="15.42578125" style="222" customWidth="1"/>
    <col min="8714" max="8960" width="9.140625" style="222"/>
    <col min="8961" max="8961" width="5.28515625" style="222" customWidth="1"/>
    <col min="8962" max="8967" width="9.140625" style="222"/>
    <col min="8968" max="8968" width="9.140625" style="222" customWidth="1"/>
    <col min="8969" max="8969" width="15.42578125" style="222" customWidth="1"/>
    <col min="8970" max="9216" width="9.140625" style="222"/>
    <col min="9217" max="9217" width="5.28515625" style="222" customWidth="1"/>
    <col min="9218" max="9223" width="9.140625" style="222"/>
    <col min="9224" max="9224" width="9.140625" style="222" customWidth="1"/>
    <col min="9225" max="9225" width="15.42578125" style="222" customWidth="1"/>
    <col min="9226" max="9472" width="9.140625" style="222"/>
    <col min="9473" max="9473" width="5.28515625" style="222" customWidth="1"/>
    <col min="9474" max="9479" width="9.140625" style="222"/>
    <col min="9480" max="9480" width="9.140625" style="222" customWidth="1"/>
    <col min="9481" max="9481" width="15.42578125" style="222" customWidth="1"/>
    <col min="9482" max="9728" width="9.140625" style="222"/>
    <col min="9729" max="9729" width="5.28515625" style="222" customWidth="1"/>
    <col min="9730" max="9735" width="9.140625" style="222"/>
    <col min="9736" max="9736" width="9.140625" style="222" customWidth="1"/>
    <col min="9737" max="9737" width="15.42578125" style="222" customWidth="1"/>
    <col min="9738" max="9984" width="9.140625" style="222"/>
    <col min="9985" max="9985" width="5.28515625" style="222" customWidth="1"/>
    <col min="9986" max="9991" width="9.140625" style="222"/>
    <col min="9992" max="9992" width="9.140625" style="222" customWidth="1"/>
    <col min="9993" max="9993" width="15.42578125" style="222" customWidth="1"/>
    <col min="9994" max="10240" width="9.140625" style="222"/>
    <col min="10241" max="10241" width="5.28515625" style="222" customWidth="1"/>
    <col min="10242" max="10247" width="9.140625" style="222"/>
    <col min="10248" max="10248" width="9.140625" style="222" customWidth="1"/>
    <col min="10249" max="10249" width="15.42578125" style="222" customWidth="1"/>
    <col min="10250" max="10496" width="9.140625" style="222"/>
    <col min="10497" max="10497" width="5.28515625" style="222" customWidth="1"/>
    <col min="10498" max="10503" width="9.140625" style="222"/>
    <col min="10504" max="10504" width="9.140625" style="222" customWidth="1"/>
    <col min="10505" max="10505" width="15.42578125" style="222" customWidth="1"/>
    <col min="10506" max="10752" width="9.140625" style="222"/>
    <col min="10753" max="10753" width="5.28515625" style="222" customWidth="1"/>
    <col min="10754" max="10759" width="9.140625" style="222"/>
    <col min="10760" max="10760" width="9.140625" style="222" customWidth="1"/>
    <col min="10761" max="10761" width="15.42578125" style="222" customWidth="1"/>
    <col min="10762" max="11008" width="9.140625" style="222"/>
    <col min="11009" max="11009" width="5.28515625" style="222" customWidth="1"/>
    <col min="11010" max="11015" width="9.140625" style="222"/>
    <col min="11016" max="11016" width="9.140625" style="222" customWidth="1"/>
    <col min="11017" max="11017" width="15.42578125" style="222" customWidth="1"/>
    <col min="11018" max="11264" width="9.140625" style="222"/>
    <col min="11265" max="11265" width="5.28515625" style="222" customWidth="1"/>
    <col min="11266" max="11271" width="9.140625" style="222"/>
    <col min="11272" max="11272" width="9.140625" style="222" customWidth="1"/>
    <col min="11273" max="11273" width="15.42578125" style="222" customWidth="1"/>
    <col min="11274" max="11520" width="9.140625" style="222"/>
    <col min="11521" max="11521" width="5.28515625" style="222" customWidth="1"/>
    <col min="11522" max="11527" width="9.140625" style="222"/>
    <col min="11528" max="11528" width="9.140625" style="222" customWidth="1"/>
    <col min="11529" max="11529" width="15.42578125" style="222" customWidth="1"/>
    <col min="11530" max="11776" width="9.140625" style="222"/>
    <col min="11777" max="11777" width="5.28515625" style="222" customWidth="1"/>
    <col min="11778" max="11783" width="9.140625" style="222"/>
    <col min="11784" max="11784" width="9.140625" style="222" customWidth="1"/>
    <col min="11785" max="11785" width="15.42578125" style="222" customWidth="1"/>
    <col min="11786" max="12032" width="9.140625" style="222"/>
    <col min="12033" max="12033" width="5.28515625" style="222" customWidth="1"/>
    <col min="12034" max="12039" width="9.140625" style="222"/>
    <col min="12040" max="12040" width="9.140625" style="222" customWidth="1"/>
    <col min="12041" max="12041" width="15.42578125" style="222" customWidth="1"/>
    <col min="12042" max="12288" width="9.140625" style="222"/>
    <col min="12289" max="12289" width="5.28515625" style="222" customWidth="1"/>
    <col min="12290" max="12295" width="9.140625" style="222"/>
    <col min="12296" max="12296" width="9.140625" style="222" customWidth="1"/>
    <col min="12297" max="12297" width="15.42578125" style="222" customWidth="1"/>
    <col min="12298" max="12544" width="9.140625" style="222"/>
    <col min="12545" max="12545" width="5.28515625" style="222" customWidth="1"/>
    <col min="12546" max="12551" width="9.140625" style="222"/>
    <col min="12552" max="12552" width="9.140625" style="222" customWidth="1"/>
    <col min="12553" max="12553" width="15.42578125" style="222" customWidth="1"/>
    <col min="12554" max="12800" width="9.140625" style="222"/>
    <col min="12801" max="12801" width="5.28515625" style="222" customWidth="1"/>
    <col min="12802" max="12807" width="9.140625" style="222"/>
    <col min="12808" max="12808" width="9.140625" style="222" customWidth="1"/>
    <col min="12809" max="12809" width="15.42578125" style="222" customWidth="1"/>
    <col min="12810" max="13056" width="9.140625" style="222"/>
    <col min="13057" max="13057" width="5.28515625" style="222" customWidth="1"/>
    <col min="13058" max="13063" width="9.140625" style="222"/>
    <col min="13064" max="13064" width="9.140625" style="222" customWidth="1"/>
    <col min="13065" max="13065" width="15.42578125" style="222" customWidth="1"/>
    <col min="13066" max="13312" width="9.140625" style="222"/>
    <col min="13313" max="13313" width="5.28515625" style="222" customWidth="1"/>
    <col min="13314" max="13319" width="9.140625" style="222"/>
    <col min="13320" max="13320" width="9.140625" style="222" customWidth="1"/>
    <col min="13321" max="13321" width="15.42578125" style="222" customWidth="1"/>
    <col min="13322" max="13568" width="9.140625" style="222"/>
    <col min="13569" max="13569" width="5.28515625" style="222" customWidth="1"/>
    <col min="13570" max="13575" width="9.140625" style="222"/>
    <col min="13576" max="13576" width="9.140625" style="222" customWidth="1"/>
    <col min="13577" max="13577" width="15.42578125" style="222" customWidth="1"/>
    <col min="13578" max="13824" width="9.140625" style="222"/>
    <col min="13825" max="13825" width="5.28515625" style="222" customWidth="1"/>
    <col min="13826" max="13831" width="9.140625" style="222"/>
    <col min="13832" max="13832" width="9.140625" style="222" customWidth="1"/>
    <col min="13833" max="13833" width="15.42578125" style="222" customWidth="1"/>
    <col min="13834" max="14080" width="9.140625" style="222"/>
    <col min="14081" max="14081" width="5.28515625" style="222" customWidth="1"/>
    <col min="14082" max="14087" width="9.140625" style="222"/>
    <col min="14088" max="14088" width="9.140625" style="222" customWidth="1"/>
    <col min="14089" max="14089" width="15.42578125" style="222" customWidth="1"/>
    <col min="14090" max="14336" width="9.140625" style="222"/>
    <col min="14337" max="14337" width="5.28515625" style="222" customWidth="1"/>
    <col min="14338" max="14343" width="9.140625" style="222"/>
    <col min="14344" max="14344" width="9.140625" style="222" customWidth="1"/>
    <col min="14345" max="14345" width="15.42578125" style="222" customWidth="1"/>
    <col min="14346" max="14592" width="9.140625" style="222"/>
    <col min="14593" max="14593" width="5.28515625" style="222" customWidth="1"/>
    <col min="14594" max="14599" width="9.140625" style="222"/>
    <col min="14600" max="14600" width="9.140625" style="222" customWidth="1"/>
    <col min="14601" max="14601" width="15.42578125" style="222" customWidth="1"/>
    <col min="14602" max="14848" width="9.140625" style="222"/>
    <col min="14849" max="14849" width="5.28515625" style="222" customWidth="1"/>
    <col min="14850" max="14855" width="9.140625" style="222"/>
    <col min="14856" max="14856" width="9.140625" style="222" customWidth="1"/>
    <col min="14857" max="14857" width="15.42578125" style="222" customWidth="1"/>
    <col min="14858" max="15104" width="9.140625" style="222"/>
    <col min="15105" max="15105" width="5.28515625" style="222" customWidth="1"/>
    <col min="15106" max="15111" width="9.140625" style="222"/>
    <col min="15112" max="15112" width="9.140625" style="222" customWidth="1"/>
    <col min="15113" max="15113" width="15.42578125" style="222" customWidth="1"/>
    <col min="15114" max="15360" width="9.140625" style="222"/>
    <col min="15361" max="15361" width="5.28515625" style="222" customWidth="1"/>
    <col min="15362" max="15367" width="9.140625" style="222"/>
    <col min="15368" max="15368" width="9.140625" style="222" customWidth="1"/>
    <col min="15369" max="15369" width="15.42578125" style="222" customWidth="1"/>
    <col min="15370" max="15616" width="9.140625" style="222"/>
    <col min="15617" max="15617" width="5.28515625" style="222" customWidth="1"/>
    <col min="15618" max="15623" width="9.140625" style="222"/>
    <col min="15624" max="15624" width="9.140625" style="222" customWidth="1"/>
    <col min="15625" max="15625" width="15.42578125" style="222" customWidth="1"/>
    <col min="15626" max="15872" width="9.140625" style="222"/>
    <col min="15873" max="15873" width="5.28515625" style="222" customWidth="1"/>
    <col min="15874" max="15879" width="9.140625" style="222"/>
    <col min="15880" max="15880" width="9.140625" style="222" customWidth="1"/>
    <col min="15881" max="15881" width="15.42578125" style="222" customWidth="1"/>
    <col min="15882" max="16128" width="9.140625" style="222"/>
    <col min="16129" max="16129" width="5.28515625" style="222" customWidth="1"/>
    <col min="16130" max="16135" width="9.140625" style="222"/>
    <col min="16136" max="16136" width="9.140625" style="222" customWidth="1"/>
    <col min="16137" max="16137" width="15.42578125" style="222" customWidth="1"/>
    <col min="16138" max="16384" width="9.140625" style="222"/>
  </cols>
  <sheetData>
    <row r="2" spans="1:10">
      <c r="A2" s="265" t="s">
        <v>27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>
      <c r="A3" s="266" t="s">
        <v>620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>
      <c r="A4" s="266" t="s">
        <v>599</v>
      </c>
      <c r="B4" s="266"/>
      <c r="C4" s="266"/>
      <c r="D4" s="266"/>
      <c r="E4" s="266"/>
      <c r="F4" s="266"/>
      <c r="G4" s="266"/>
      <c r="H4" s="266"/>
      <c r="I4" s="266"/>
      <c r="J4" s="266"/>
    </row>
    <row r="8" spans="1:10">
      <c r="A8" s="268" t="s">
        <v>619</v>
      </c>
      <c r="B8" s="269"/>
      <c r="C8" s="269"/>
      <c r="D8" s="269"/>
      <c r="E8" s="269"/>
      <c r="F8" s="269"/>
      <c r="G8" s="269"/>
      <c r="H8" s="269"/>
      <c r="I8" s="269"/>
      <c r="J8" s="269"/>
    </row>
    <row r="12" spans="1:10">
      <c r="A12" s="264" t="s">
        <v>621</v>
      </c>
      <c r="B12" s="264"/>
      <c r="C12" s="264"/>
      <c r="D12" s="264"/>
      <c r="E12" s="264"/>
      <c r="F12" s="264"/>
      <c r="G12" s="264"/>
      <c r="H12" s="264"/>
      <c r="I12" s="264"/>
      <c r="J12" s="264"/>
    </row>
    <row r="13" spans="1:10">
      <c r="A13" s="242"/>
      <c r="B13" s="242"/>
      <c r="C13" s="242"/>
      <c r="D13" s="242"/>
      <c r="E13" s="242"/>
      <c r="F13" s="242"/>
      <c r="G13" s="242"/>
      <c r="H13" s="242"/>
      <c r="I13" s="242"/>
      <c r="J13" s="243"/>
    </row>
    <row r="14" spans="1:10">
      <c r="A14" s="264" t="s">
        <v>622</v>
      </c>
      <c r="B14" s="264"/>
      <c r="C14" s="264"/>
      <c r="D14" s="264"/>
      <c r="E14" s="264"/>
      <c r="F14" s="264"/>
      <c r="G14" s="264"/>
      <c r="H14" s="264"/>
      <c r="I14" s="264"/>
      <c r="J14" s="264"/>
    </row>
    <row r="15" spans="1:10">
      <c r="A15" s="264"/>
      <c r="B15" s="264"/>
      <c r="C15" s="264"/>
      <c r="D15" s="264"/>
      <c r="E15" s="264"/>
      <c r="F15" s="264"/>
      <c r="G15" s="264"/>
      <c r="H15" s="264"/>
      <c r="I15" s="264"/>
      <c r="J15" s="264"/>
    </row>
    <row r="16" spans="1:10">
      <c r="A16" s="264" t="s">
        <v>600</v>
      </c>
      <c r="B16" s="264"/>
      <c r="C16" s="264"/>
      <c r="D16" s="264"/>
      <c r="E16" s="264"/>
      <c r="F16" s="264"/>
      <c r="G16" s="264"/>
      <c r="H16" s="264"/>
      <c r="I16" s="264"/>
      <c r="J16" s="264"/>
    </row>
    <row r="17" spans="1:10">
      <c r="A17" s="264"/>
      <c r="B17" s="264"/>
      <c r="C17" s="264"/>
      <c r="D17" s="264"/>
      <c r="E17" s="264"/>
      <c r="F17" s="264"/>
      <c r="G17" s="264"/>
      <c r="H17" s="264"/>
      <c r="I17" s="264"/>
      <c r="J17" s="264"/>
    </row>
    <row r="18" spans="1:10">
      <c r="A18" s="264" t="s">
        <v>601</v>
      </c>
      <c r="B18" s="264"/>
      <c r="C18" s="264"/>
      <c r="D18" s="264"/>
      <c r="E18" s="264"/>
      <c r="F18" s="264"/>
      <c r="G18" s="264"/>
      <c r="H18" s="264"/>
      <c r="I18" s="264"/>
      <c r="J18" s="264"/>
    </row>
    <row r="19" spans="1:10">
      <c r="A19" s="264"/>
      <c r="B19" s="264"/>
      <c r="C19" s="264"/>
      <c r="D19" s="264"/>
      <c r="E19" s="264"/>
      <c r="F19" s="264"/>
      <c r="G19" s="264"/>
      <c r="H19" s="264"/>
      <c r="I19" s="264"/>
      <c r="J19" s="264"/>
    </row>
    <row r="20" spans="1:10">
      <c r="A20" s="264" t="s">
        <v>602</v>
      </c>
      <c r="B20" s="264"/>
      <c r="C20" s="264"/>
      <c r="D20" s="264"/>
      <c r="E20" s="264"/>
      <c r="F20" s="264"/>
      <c r="G20" s="264"/>
      <c r="H20" s="264"/>
      <c r="I20" s="264"/>
      <c r="J20" s="264"/>
    </row>
    <row r="22" spans="1:10">
      <c r="A22" s="244" t="s">
        <v>28</v>
      </c>
      <c r="B22" s="270" t="s">
        <v>607</v>
      </c>
      <c r="C22" s="270"/>
      <c r="D22" s="270"/>
      <c r="E22" s="270"/>
      <c r="F22" s="270"/>
      <c r="G22" s="270"/>
      <c r="H22" s="270"/>
      <c r="I22" s="270"/>
    </row>
    <row r="23" spans="1:10">
      <c r="B23" s="222" t="s">
        <v>603</v>
      </c>
    </row>
    <row r="25" spans="1:10">
      <c r="A25" s="244" t="s">
        <v>29</v>
      </c>
      <c r="B25" s="222" t="s">
        <v>604</v>
      </c>
    </row>
    <row r="26" spans="1:10">
      <c r="A26" s="244"/>
    </row>
    <row r="27" spans="1:10">
      <c r="A27" s="244" t="s">
        <v>30</v>
      </c>
      <c r="B27" s="270" t="s">
        <v>605</v>
      </c>
      <c r="C27" s="270"/>
      <c r="D27" s="270"/>
      <c r="E27" s="270"/>
      <c r="F27" s="270"/>
      <c r="G27" s="270"/>
      <c r="H27" s="270"/>
      <c r="I27" s="270"/>
    </row>
    <row r="28" spans="1:10">
      <c r="A28" s="244"/>
      <c r="B28" s="222" t="s">
        <v>606</v>
      </c>
    </row>
    <row r="29" spans="1:10">
      <c r="A29" s="244"/>
    </row>
    <row r="30" spans="1:10">
      <c r="A30" s="244" t="s">
        <v>31</v>
      </c>
      <c r="B30" s="270" t="s">
        <v>608</v>
      </c>
      <c r="C30" s="270"/>
      <c r="D30" s="270"/>
      <c r="E30" s="270"/>
      <c r="F30" s="270"/>
      <c r="G30" s="270"/>
      <c r="H30" s="270"/>
      <c r="I30" s="270"/>
    </row>
    <row r="31" spans="1:10">
      <c r="A31" s="244"/>
      <c r="B31" s="222" t="s">
        <v>609</v>
      </c>
    </row>
    <row r="32" spans="1:10">
      <c r="A32" s="244"/>
    </row>
    <row r="33" spans="1:9">
      <c r="A33" s="244" t="s">
        <v>32</v>
      </c>
      <c r="B33" s="271" t="s">
        <v>610</v>
      </c>
      <c r="C33" s="271"/>
      <c r="D33" s="271"/>
      <c r="E33" s="271"/>
      <c r="F33" s="271"/>
      <c r="G33" s="271"/>
      <c r="H33" s="271"/>
      <c r="I33" s="271"/>
    </row>
    <row r="34" spans="1:9">
      <c r="A34" s="244"/>
      <c r="B34" s="222" t="s">
        <v>611</v>
      </c>
    </row>
    <row r="35" spans="1:9">
      <c r="A35" s="244"/>
    </row>
    <row r="36" spans="1:9">
      <c r="A36" s="244" t="s">
        <v>33</v>
      </c>
      <c r="B36" s="222" t="s">
        <v>612</v>
      </c>
    </row>
    <row r="37" spans="1:9">
      <c r="B37" s="222" t="s">
        <v>613</v>
      </c>
    </row>
    <row r="42" spans="1:9">
      <c r="C42" s="222" t="s">
        <v>614</v>
      </c>
      <c r="F42" s="222" t="s">
        <v>34</v>
      </c>
      <c r="I42" s="222" t="s">
        <v>35</v>
      </c>
    </row>
    <row r="44" spans="1:9">
      <c r="C44" s="222" t="s">
        <v>615</v>
      </c>
      <c r="F44" s="222" t="s">
        <v>34</v>
      </c>
      <c r="I44" s="222" t="s">
        <v>597</v>
      </c>
    </row>
  </sheetData>
  <mergeCells count="16">
    <mergeCell ref="B22:I22"/>
    <mergeCell ref="B27:I27"/>
    <mergeCell ref="B30:I30"/>
    <mergeCell ref="B33:I33"/>
    <mergeCell ref="A15:J15"/>
    <mergeCell ref="A16:J16"/>
    <mergeCell ref="A17:J17"/>
    <mergeCell ref="A18:J18"/>
    <mergeCell ref="A19:J19"/>
    <mergeCell ref="A20:J20"/>
    <mergeCell ref="A14:J14"/>
    <mergeCell ref="A2:J2"/>
    <mergeCell ref="A3:J3"/>
    <mergeCell ref="A4:J4"/>
    <mergeCell ref="A8:J8"/>
    <mergeCell ref="A12:J12"/>
  </mergeCells>
  <pageMargins left="0.74" right="0.16" top="0.31" bottom="0.22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D13" sqref="D13"/>
    </sheetView>
  </sheetViews>
  <sheetFormatPr defaultRowHeight="17.25" customHeight="1"/>
  <cols>
    <col min="1" max="1" width="8" style="2" customWidth="1"/>
    <col min="2" max="2" width="47.5703125" style="2" customWidth="1"/>
    <col min="3" max="4" width="20.42578125" style="41" customWidth="1"/>
    <col min="5" max="246" width="9.140625" style="2"/>
    <col min="247" max="247" width="1.85546875" style="2" customWidth="1"/>
    <col min="248" max="248" width="9.140625" style="2"/>
    <col min="249" max="249" width="42.5703125" style="2" customWidth="1"/>
    <col min="250" max="251" width="20.42578125" style="2" customWidth="1"/>
    <col min="252" max="252" width="27.28515625" style="2" customWidth="1"/>
    <col min="253" max="502" width="9.140625" style="2"/>
    <col min="503" max="503" width="1.85546875" style="2" customWidth="1"/>
    <col min="504" max="504" width="9.140625" style="2"/>
    <col min="505" max="505" width="42.5703125" style="2" customWidth="1"/>
    <col min="506" max="507" width="20.42578125" style="2" customWidth="1"/>
    <col min="508" max="508" width="27.28515625" style="2" customWidth="1"/>
    <col min="509" max="758" width="9.140625" style="2"/>
    <col min="759" max="759" width="1.85546875" style="2" customWidth="1"/>
    <col min="760" max="760" width="9.140625" style="2"/>
    <col min="761" max="761" width="42.5703125" style="2" customWidth="1"/>
    <col min="762" max="763" width="20.42578125" style="2" customWidth="1"/>
    <col min="764" max="764" width="27.28515625" style="2" customWidth="1"/>
    <col min="765" max="1014" width="9.140625" style="2"/>
    <col min="1015" max="1015" width="1.85546875" style="2" customWidth="1"/>
    <col min="1016" max="1016" width="9.140625" style="2"/>
    <col min="1017" max="1017" width="42.5703125" style="2" customWidth="1"/>
    <col min="1018" max="1019" width="20.42578125" style="2" customWidth="1"/>
    <col min="1020" max="1020" width="27.28515625" style="2" customWidth="1"/>
    <col min="1021" max="1270" width="9.140625" style="2"/>
    <col min="1271" max="1271" width="1.85546875" style="2" customWidth="1"/>
    <col min="1272" max="1272" width="9.140625" style="2"/>
    <col min="1273" max="1273" width="42.5703125" style="2" customWidth="1"/>
    <col min="1274" max="1275" width="20.42578125" style="2" customWidth="1"/>
    <col min="1276" max="1276" width="27.28515625" style="2" customWidth="1"/>
    <col min="1277" max="1526" width="9.140625" style="2"/>
    <col min="1527" max="1527" width="1.85546875" style="2" customWidth="1"/>
    <col min="1528" max="1528" width="9.140625" style="2"/>
    <col min="1529" max="1529" width="42.5703125" style="2" customWidth="1"/>
    <col min="1530" max="1531" width="20.42578125" style="2" customWidth="1"/>
    <col min="1532" max="1532" width="27.28515625" style="2" customWidth="1"/>
    <col min="1533" max="1782" width="9.140625" style="2"/>
    <col min="1783" max="1783" width="1.85546875" style="2" customWidth="1"/>
    <col min="1784" max="1784" width="9.140625" style="2"/>
    <col min="1785" max="1785" width="42.5703125" style="2" customWidth="1"/>
    <col min="1786" max="1787" width="20.42578125" style="2" customWidth="1"/>
    <col min="1788" max="1788" width="27.28515625" style="2" customWidth="1"/>
    <col min="1789" max="2038" width="9.140625" style="2"/>
    <col min="2039" max="2039" width="1.85546875" style="2" customWidth="1"/>
    <col min="2040" max="2040" width="9.140625" style="2"/>
    <col min="2041" max="2041" width="42.5703125" style="2" customWidth="1"/>
    <col min="2042" max="2043" width="20.42578125" style="2" customWidth="1"/>
    <col min="2044" max="2044" width="27.28515625" style="2" customWidth="1"/>
    <col min="2045" max="2294" width="9.140625" style="2"/>
    <col min="2295" max="2295" width="1.85546875" style="2" customWidth="1"/>
    <col min="2296" max="2296" width="9.140625" style="2"/>
    <col min="2297" max="2297" width="42.5703125" style="2" customWidth="1"/>
    <col min="2298" max="2299" width="20.42578125" style="2" customWidth="1"/>
    <col min="2300" max="2300" width="27.28515625" style="2" customWidth="1"/>
    <col min="2301" max="2550" width="9.140625" style="2"/>
    <col min="2551" max="2551" width="1.85546875" style="2" customWidth="1"/>
    <col min="2552" max="2552" width="9.140625" style="2"/>
    <col min="2553" max="2553" width="42.5703125" style="2" customWidth="1"/>
    <col min="2554" max="2555" width="20.42578125" style="2" customWidth="1"/>
    <col min="2556" max="2556" width="27.28515625" style="2" customWidth="1"/>
    <col min="2557" max="2806" width="9.140625" style="2"/>
    <col min="2807" max="2807" width="1.85546875" style="2" customWidth="1"/>
    <col min="2808" max="2808" width="9.140625" style="2"/>
    <col min="2809" max="2809" width="42.5703125" style="2" customWidth="1"/>
    <col min="2810" max="2811" width="20.42578125" style="2" customWidth="1"/>
    <col min="2812" max="2812" width="27.28515625" style="2" customWidth="1"/>
    <col min="2813" max="3062" width="9.140625" style="2"/>
    <col min="3063" max="3063" width="1.85546875" style="2" customWidth="1"/>
    <col min="3064" max="3064" width="9.140625" style="2"/>
    <col min="3065" max="3065" width="42.5703125" style="2" customWidth="1"/>
    <col min="3066" max="3067" width="20.42578125" style="2" customWidth="1"/>
    <col min="3068" max="3068" width="27.28515625" style="2" customWidth="1"/>
    <col min="3069" max="3318" width="9.140625" style="2"/>
    <col min="3319" max="3319" width="1.85546875" style="2" customWidth="1"/>
    <col min="3320" max="3320" width="9.140625" style="2"/>
    <col min="3321" max="3321" width="42.5703125" style="2" customWidth="1"/>
    <col min="3322" max="3323" width="20.42578125" style="2" customWidth="1"/>
    <col min="3324" max="3324" width="27.28515625" style="2" customWidth="1"/>
    <col min="3325" max="3574" width="9.140625" style="2"/>
    <col min="3575" max="3575" width="1.85546875" style="2" customWidth="1"/>
    <col min="3576" max="3576" width="9.140625" style="2"/>
    <col min="3577" max="3577" width="42.5703125" style="2" customWidth="1"/>
    <col min="3578" max="3579" width="20.42578125" style="2" customWidth="1"/>
    <col min="3580" max="3580" width="27.28515625" style="2" customWidth="1"/>
    <col min="3581" max="3830" width="9.140625" style="2"/>
    <col min="3831" max="3831" width="1.85546875" style="2" customWidth="1"/>
    <col min="3832" max="3832" width="9.140625" style="2"/>
    <col min="3833" max="3833" width="42.5703125" style="2" customWidth="1"/>
    <col min="3834" max="3835" width="20.42578125" style="2" customWidth="1"/>
    <col min="3836" max="3836" width="27.28515625" style="2" customWidth="1"/>
    <col min="3837" max="4086" width="9.140625" style="2"/>
    <col min="4087" max="4087" width="1.85546875" style="2" customWidth="1"/>
    <col min="4088" max="4088" width="9.140625" style="2"/>
    <col min="4089" max="4089" width="42.5703125" style="2" customWidth="1"/>
    <col min="4090" max="4091" width="20.42578125" style="2" customWidth="1"/>
    <col min="4092" max="4092" width="27.28515625" style="2" customWidth="1"/>
    <col min="4093" max="4342" width="9.140625" style="2"/>
    <col min="4343" max="4343" width="1.85546875" style="2" customWidth="1"/>
    <col min="4344" max="4344" width="9.140625" style="2"/>
    <col min="4345" max="4345" width="42.5703125" style="2" customWidth="1"/>
    <col min="4346" max="4347" width="20.42578125" style="2" customWidth="1"/>
    <col min="4348" max="4348" width="27.28515625" style="2" customWidth="1"/>
    <col min="4349" max="4598" width="9.140625" style="2"/>
    <col min="4599" max="4599" width="1.85546875" style="2" customWidth="1"/>
    <col min="4600" max="4600" width="9.140625" style="2"/>
    <col min="4601" max="4601" width="42.5703125" style="2" customWidth="1"/>
    <col min="4602" max="4603" width="20.42578125" style="2" customWidth="1"/>
    <col min="4604" max="4604" width="27.28515625" style="2" customWidth="1"/>
    <col min="4605" max="4854" width="9.140625" style="2"/>
    <col min="4855" max="4855" width="1.85546875" style="2" customWidth="1"/>
    <col min="4856" max="4856" width="9.140625" style="2"/>
    <col min="4857" max="4857" width="42.5703125" style="2" customWidth="1"/>
    <col min="4858" max="4859" width="20.42578125" style="2" customWidth="1"/>
    <col min="4860" max="4860" width="27.28515625" style="2" customWidth="1"/>
    <col min="4861" max="5110" width="9.140625" style="2"/>
    <col min="5111" max="5111" width="1.85546875" style="2" customWidth="1"/>
    <col min="5112" max="5112" width="9.140625" style="2"/>
    <col min="5113" max="5113" width="42.5703125" style="2" customWidth="1"/>
    <col min="5114" max="5115" width="20.42578125" style="2" customWidth="1"/>
    <col min="5116" max="5116" width="27.28515625" style="2" customWidth="1"/>
    <col min="5117" max="5366" width="9.140625" style="2"/>
    <col min="5367" max="5367" width="1.85546875" style="2" customWidth="1"/>
    <col min="5368" max="5368" width="9.140625" style="2"/>
    <col min="5369" max="5369" width="42.5703125" style="2" customWidth="1"/>
    <col min="5370" max="5371" width="20.42578125" style="2" customWidth="1"/>
    <col min="5372" max="5372" width="27.28515625" style="2" customWidth="1"/>
    <col min="5373" max="5622" width="9.140625" style="2"/>
    <col min="5623" max="5623" width="1.85546875" style="2" customWidth="1"/>
    <col min="5624" max="5624" width="9.140625" style="2"/>
    <col min="5625" max="5625" width="42.5703125" style="2" customWidth="1"/>
    <col min="5626" max="5627" width="20.42578125" style="2" customWidth="1"/>
    <col min="5628" max="5628" width="27.28515625" style="2" customWidth="1"/>
    <col min="5629" max="5878" width="9.140625" style="2"/>
    <col min="5879" max="5879" width="1.85546875" style="2" customWidth="1"/>
    <col min="5880" max="5880" width="9.140625" style="2"/>
    <col min="5881" max="5881" width="42.5703125" style="2" customWidth="1"/>
    <col min="5882" max="5883" width="20.42578125" style="2" customWidth="1"/>
    <col min="5884" max="5884" width="27.28515625" style="2" customWidth="1"/>
    <col min="5885" max="6134" width="9.140625" style="2"/>
    <col min="6135" max="6135" width="1.85546875" style="2" customWidth="1"/>
    <col min="6136" max="6136" width="9.140625" style="2"/>
    <col min="6137" max="6137" width="42.5703125" style="2" customWidth="1"/>
    <col min="6138" max="6139" width="20.42578125" style="2" customWidth="1"/>
    <col min="6140" max="6140" width="27.28515625" style="2" customWidth="1"/>
    <col min="6141" max="6390" width="9.140625" style="2"/>
    <col min="6391" max="6391" width="1.85546875" style="2" customWidth="1"/>
    <col min="6392" max="6392" width="9.140625" style="2"/>
    <col min="6393" max="6393" width="42.5703125" style="2" customWidth="1"/>
    <col min="6394" max="6395" width="20.42578125" style="2" customWidth="1"/>
    <col min="6396" max="6396" width="27.28515625" style="2" customWidth="1"/>
    <col min="6397" max="6646" width="9.140625" style="2"/>
    <col min="6647" max="6647" width="1.85546875" style="2" customWidth="1"/>
    <col min="6648" max="6648" width="9.140625" style="2"/>
    <col min="6649" max="6649" width="42.5703125" style="2" customWidth="1"/>
    <col min="6650" max="6651" width="20.42578125" style="2" customWidth="1"/>
    <col min="6652" max="6652" width="27.28515625" style="2" customWidth="1"/>
    <col min="6653" max="6902" width="9.140625" style="2"/>
    <col min="6903" max="6903" width="1.85546875" style="2" customWidth="1"/>
    <col min="6904" max="6904" width="9.140625" style="2"/>
    <col min="6905" max="6905" width="42.5703125" style="2" customWidth="1"/>
    <col min="6906" max="6907" width="20.42578125" style="2" customWidth="1"/>
    <col min="6908" max="6908" width="27.28515625" style="2" customWidth="1"/>
    <col min="6909" max="7158" width="9.140625" style="2"/>
    <col min="7159" max="7159" width="1.85546875" style="2" customWidth="1"/>
    <col min="7160" max="7160" width="9.140625" style="2"/>
    <col min="7161" max="7161" width="42.5703125" style="2" customWidth="1"/>
    <col min="7162" max="7163" width="20.42578125" style="2" customWidth="1"/>
    <col min="7164" max="7164" width="27.28515625" style="2" customWidth="1"/>
    <col min="7165" max="7414" width="9.140625" style="2"/>
    <col min="7415" max="7415" width="1.85546875" style="2" customWidth="1"/>
    <col min="7416" max="7416" width="9.140625" style="2"/>
    <col min="7417" max="7417" width="42.5703125" style="2" customWidth="1"/>
    <col min="7418" max="7419" width="20.42578125" style="2" customWidth="1"/>
    <col min="7420" max="7420" width="27.28515625" style="2" customWidth="1"/>
    <col min="7421" max="7670" width="9.140625" style="2"/>
    <col min="7671" max="7671" width="1.85546875" style="2" customWidth="1"/>
    <col min="7672" max="7672" width="9.140625" style="2"/>
    <col min="7673" max="7673" width="42.5703125" style="2" customWidth="1"/>
    <col min="7674" max="7675" width="20.42578125" style="2" customWidth="1"/>
    <col min="7676" max="7676" width="27.28515625" style="2" customWidth="1"/>
    <col min="7677" max="7926" width="9.140625" style="2"/>
    <col min="7927" max="7927" width="1.85546875" style="2" customWidth="1"/>
    <col min="7928" max="7928" width="9.140625" style="2"/>
    <col min="7929" max="7929" width="42.5703125" style="2" customWidth="1"/>
    <col min="7930" max="7931" width="20.42578125" style="2" customWidth="1"/>
    <col min="7932" max="7932" width="27.28515625" style="2" customWidth="1"/>
    <col min="7933" max="8182" width="9.140625" style="2"/>
    <col min="8183" max="8183" width="1.85546875" style="2" customWidth="1"/>
    <col min="8184" max="8184" width="9.140625" style="2"/>
    <col min="8185" max="8185" width="42.5703125" style="2" customWidth="1"/>
    <col min="8186" max="8187" width="20.42578125" style="2" customWidth="1"/>
    <col min="8188" max="8188" width="27.28515625" style="2" customWidth="1"/>
    <col min="8189" max="8438" width="9.140625" style="2"/>
    <col min="8439" max="8439" width="1.85546875" style="2" customWidth="1"/>
    <col min="8440" max="8440" width="9.140625" style="2"/>
    <col min="8441" max="8441" width="42.5703125" style="2" customWidth="1"/>
    <col min="8442" max="8443" width="20.42578125" style="2" customWidth="1"/>
    <col min="8444" max="8444" width="27.28515625" style="2" customWidth="1"/>
    <col min="8445" max="8694" width="9.140625" style="2"/>
    <col min="8695" max="8695" width="1.85546875" style="2" customWidth="1"/>
    <col min="8696" max="8696" width="9.140625" style="2"/>
    <col min="8697" max="8697" width="42.5703125" style="2" customWidth="1"/>
    <col min="8698" max="8699" width="20.42578125" style="2" customWidth="1"/>
    <col min="8700" max="8700" width="27.28515625" style="2" customWidth="1"/>
    <col min="8701" max="8950" width="9.140625" style="2"/>
    <col min="8951" max="8951" width="1.85546875" style="2" customWidth="1"/>
    <col min="8952" max="8952" width="9.140625" style="2"/>
    <col min="8953" max="8953" width="42.5703125" style="2" customWidth="1"/>
    <col min="8954" max="8955" width="20.42578125" style="2" customWidth="1"/>
    <col min="8956" max="8956" width="27.28515625" style="2" customWidth="1"/>
    <col min="8957" max="9206" width="9.140625" style="2"/>
    <col min="9207" max="9207" width="1.85546875" style="2" customWidth="1"/>
    <col min="9208" max="9208" width="9.140625" style="2"/>
    <col min="9209" max="9209" width="42.5703125" style="2" customWidth="1"/>
    <col min="9210" max="9211" width="20.42578125" style="2" customWidth="1"/>
    <col min="9212" max="9212" width="27.28515625" style="2" customWidth="1"/>
    <col min="9213" max="9462" width="9.140625" style="2"/>
    <col min="9463" max="9463" width="1.85546875" style="2" customWidth="1"/>
    <col min="9464" max="9464" width="9.140625" style="2"/>
    <col min="9465" max="9465" width="42.5703125" style="2" customWidth="1"/>
    <col min="9466" max="9467" width="20.42578125" style="2" customWidth="1"/>
    <col min="9468" max="9468" width="27.28515625" style="2" customWidth="1"/>
    <col min="9469" max="9718" width="9.140625" style="2"/>
    <col min="9719" max="9719" width="1.85546875" style="2" customWidth="1"/>
    <col min="9720" max="9720" width="9.140625" style="2"/>
    <col min="9721" max="9721" width="42.5703125" style="2" customWidth="1"/>
    <col min="9722" max="9723" width="20.42578125" style="2" customWidth="1"/>
    <col min="9724" max="9724" width="27.28515625" style="2" customWidth="1"/>
    <col min="9725" max="9974" width="9.140625" style="2"/>
    <col min="9975" max="9975" width="1.85546875" style="2" customWidth="1"/>
    <col min="9976" max="9976" width="9.140625" style="2"/>
    <col min="9977" max="9977" width="42.5703125" style="2" customWidth="1"/>
    <col min="9978" max="9979" width="20.42578125" style="2" customWidth="1"/>
    <col min="9980" max="9980" width="27.28515625" style="2" customWidth="1"/>
    <col min="9981" max="10230" width="9.140625" style="2"/>
    <col min="10231" max="10231" width="1.85546875" style="2" customWidth="1"/>
    <col min="10232" max="10232" width="9.140625" style="2"/>
    <col min="10233" max="10233" width="42.5703125" style="2" customWidth="1"/>
    <col min="10234" max="10235" width="20.42578125" style="2" customWidth="1"/>
    <col min="10236" max="10236" width="27.28515625" style="2" customWidth="1"/>
    <col min="10237" max="10486" width="9.140625" style="2"/>
    <col min="10487" max="10487" width="1.85546875" style="2" customWidth="1"/>
    <col min="10488" max="10488" width="9.140625" style="2"/>
    <col min="10489" max="10489" width="42.5703125" style="2" customWidth="1"/>
    <col min="10490" max="10491" width="20.42578125" style="2" customWidth="1"/>
    <col min="10492" max="10492" width="27.28515625" style="2" customWidth="1"/>
    <col min="10493" max="10742" width="9.140625" style="2"/>
    <col min="10743" max="10743" width="1.85546875" style="2" customWidth="1"/>
    <col min="10744" max="10744" width="9.140625" style="2"/>
    <col min="10745" max="10745" width="42.5703125" style="2" customWidth="1"/>
    <col min="10746" max="10747" width="20.42578125" style="2" customWidth="1"/>
    <col min="10748" max="10748" width="27.28515625" style="2" customWidth="1"/>
    <col min="10749" max="10998" width="9.140625" style="2"/>
    <col min="10999" max="10999" width="1.85546875" style="2" customWidth="1"/>
    <col min="11000" max="11000" width="9.140625" style="2"/>
    <col min="11001" max="11001" width="42.5703125" style="2" customWidth="1"/>
    <col min="11002" max="11003" width="20.42578125" style="2" customWidth="1"/>
    <col min="11004" max="11004" width="27.28515625" style="2" customWidth="1"/>
    <col min="11005" max="11254" width="9.140625" style="2"/>
    <col min="11255" max="11255" width="1.85546875" style="2" customWidth="1"/>
    <col min="11256" max="11256" width="9.140625" style="2"/>
    <col min="11257" max="11257" width="42.5703125" style="2" customWidth="1"/>
    <col min="11258" max="11259" width="20.42578125" style="2" customWidth="1"/>
    <col min="11260" max="11260" width="27.28515625" style="2" customWidth="1"/>
    <col min="11261" max="11510" width="9.140625" style="2"/>
    <col min="11511" max="11511" width="1.85546875" style="2" customWidth="1"/>
    <col min="11512" max="11512" width="9.140625" style="2"/>
    <col min="11513" max="11513" width="42.5703125" style="2" customWidth="1"/>
    <col min="11514" max="11515" width="20.42578125" style="2" customWidth="1"/>
    <col min="11516" max="11516" width="27.28515625" style="2" customWidth="1"/>
    <col min="11517" max="11766" width="9.140625" style="2"/>
    <col min="11767" max="11767" width="1.85546875" style="2" customWidth="1"/>
    <col min="11768" max="11768" width="9.140625" style="2"/>
    <col min="11769" max="11769" width="42.5703125" style="2" customWidth="1"/>
    <col min="11770" max="11771" width="20.42578125" style="2" customWidth="1"/>
    <col min="11772" max="11772" width="27.28515625" style="2" customWidth="1"/>
    <col min="11773" max="12022" width="9.140625" style="2"/>
    <col min="12023" max="12023" width="1.85546875" style="2" customWidth="1"/>
    <col min="12024" max="12024" width="9.140625" style="2"/>
    <col min="12025" max="12025" width="42.5703125" style="2" customWidth="1"/>
    <col min="12026" max="12027" width="20.42578125" style="2" customWidth="1"/>
    <col min="12028" max="12028" width="27.28515625" style="2" customWidth="1"/>
    <col min="12029" max="12278" width="9.140625" style="2"/>
    <col min="12279" max="12279" width="1.85546875" style="2" customWidth="1"/>
    <col min="12280" max="12280" width="9.140625" style="2"/>
    <col min="12281" max="12281" width="42.5703125" style="2" customWidth="1"/>
    <col min="12282" max="12283" width="20.42578125" style="2" customWidth="1"/>
    <col min="12284" max="12284" width="27.28515625" style="2" customWidth="1"/>
    <col min="12285" max="12534" width="9.140625" style="2"/>
    <col min="12535" max="12535" width="1.85546875" style="2" customWidth="1"/>
    <col min="12536" max="12536" width="9.140625" style="2"/>
    <col min="12537" max="12537" width="42.5703125" style="2" customWidth="1"/>
    <col min="12538" max="12539" width="20.42578125" style="2" customWidth="1"/>
    <col min="12540" max="12540" width="27.28515625" style="2" customWidth="1"/>
    <col min="12541" max="12790" width="9.140625" style="2"/>
    <col min="12791" max="12791" width="1.85546875" style="2" customWidth="1"/>
    <col min="12792" max="12792" width="9.140625" style="2"/>
    <col min="12793" max="12793" width="42.5703125" style="2" customWidth="1"/>
    <col min="12794" max="12795" width="20.42578125" style="2" customWidth="1"/>
    <col min="12796" max="12796" width="27.28515625" style="2" customWidth="1"/>
    <col min="12797" max="13046" width="9.140625" style="2"/>
    <col min="13047" max="13047" width="1.85546875" style="2" customWidth="1"/>
    <col min="13048" max="13048" width="9.140625" style="2"/>
    <col min="13049" max="13049" width="42.5703125" style="2" customWidth="1"/>
    <col min="13050" max="13051" width="20.42578125" style="2" customWidth="1"/>
    <col min="13052" max="13052" width="27.28515625" style="2" customWidth="1"/>
    <col min="13053" max="13302" width="9.140625" style="2"/>
    <col min="13303" max="13303" width="1.85546875" style="2" customWidth="1"/>
    <col min="13304" max="13304" width="9.140625" style="2"/>
    <col min="13305" max="13305" width="42.5703125" style="2" customWidth="1"/>
    <col min="13306" max="13307" width="20.42578125" style="2" customWidth="1"/>
    <col min="13308" max="13308" width="27.28515625" style="2" customWidth="1"/>
    <col min="13309" max="13558" width="9.140625" style="2"/>
    <col min="13559" max="13559" width="1.85546875" style="2" customWidth="1"/>
    <col min="13560" max="13560" width="9.140625" style="2"/>
    <col min="13561" max="13561" width="42.5703125" style="2" customWidth="1"/>
    <col min="13562" max="13563" width="20.42578125" style="2" customWidth="1"/>
    <col min="13564" max="13564" width="27.28515625" style="2" customWidth="1"/>
    <col min="13565" max="13814" width="9.140625" style="2"/>
    <col min="13815" max="13815" width="1.85546875" style="2" customWidth="1"/>
    <col min="13816" max="13816" width="9.140625" style="2"/>
    <col min="13817" max="13817" width="42.5703125" style="2" customWidth="1"/>
    <col min="13818" max="13819" width="20.42578125" style="2" customWidth="1"/>
    <col min="13820" max="13820" width="27.28515625" style="2" customWidth="1"/>
    <col min="13821" max="14070" width="9.140625" style="2"/>
    <col min="14071" max="14071" width="1.85546875" style="2" customWidth="1"/>
    <col min="14072" max="14072" width="9.140625" style="2"/>
    <col min="14073" max="14073" width="42.5703125" style="2" customWidth="1"/>
    <col min="14074" max="14075" width="20.42578125" style="2" customWidth="1"/>
    <col min="14076" max="14076" width="27.28515625" style="2" customWidth="1"/>
    <col min="14077" max="14326" width="9.140625" style="2"/>
    <col min="14327" max="14327" width="1.85546875" style="2" customWidth="1"/>
    <col min="14328" max="14328" width="9.140625" style="2"/>
    <col min="14329" max="14329" width="42.5703125" style="2" customWidth="1"/>
    <col min="14330" max="14331" width="20.42578125" style="2" customWidth="1"/>
    <col min="14332" max="14332" width="27.28515625" style="2" customWidth="1"/>
    <col min="14333" max="14582" width="9.140625" style="2"/>
    <col min="14583" max="14583" width="1.85546875" style="2" customWidth="1"/>
    <col min="14584" max="14584" width="9.140625" style="2"/>
    <col min="14585" max="14585" width="42.5703125" style="2" customWidth="1"/>
    <col min="14586" max="14587" width="20.42578125" style="2" customWidth="1"/>
    <col min="14588" max="14588" width="27.28515625" style="2" customWidth="1"/>
    <col min="14589" max="14838" width="9.140625" style="2"/>
    <col min="14839" max="14839" width="1.85546875" style="2" customWidth="1"/>
    <col min="14840" max="14840" width="9.140625" style="2"/>
    <col min="14841" max="14841" width="42.5703125" style="2" customWidth="1"/>
    <col min="14842" max="14843" width="20.42578125" style="2" customWidth="1"/>
    <col min="14844" max="14844" width="27.28515625" style="2" customWidth="1"/>
    <col min="14845" max="15094" width="9.140625" style="2"/>
    <col min="15095" max="15095" width="1.85546875" style="2" customWidth="1"/>
    <col min="15096" max="15096" width="9.140625" style="2"/>
    <col min="15097" max="15097" width="42.5703125" style="2" customWidth="1"/>
    <col min="15098" max="15099" width="20.42578125" style="2" customWidth="1"/>
    <col min="15100" max="15100" width="27.28515625" style="2" customWidth="1"/>
    <col min="15101" max="15350" width="9.140625" style="2"/>
    <col min="15351" max="15351" width="1.85546875" style="2" customWidth="1"/>
    <col min="15352" max="15352" width="9.140625" style="2"/>
    <col min="15353" max="15353" width="42.5703125" style="2" customWidth="1"/>
    <col min="15354" max="15355" width="20.42578125" style="2" customWidth="1"/>
    <col min="15356" max="15356" width="27.28515625" style="2" customWidth="1"/>
    <col min="15357" max="15606" width="9.140625" style="2"/>
    <col min="15607" max="15607" width="1.85546875" style="2" customWidth="1"/>
    <col min="15608" max="15608" width="9.140625" style="2"/>
    <col min="15609" max="15609" width="42.5703125" style="2" customWidth="1"/>
    <col min="15610" max="15611" width="20.42578125" style="2" customWidth="1"/>
    <col min="15612" max="15612" width="27.28515625" style="2" customWidth="1"/>
    <col min="15613" max="15862" width="9.140625" style="2"/>
    <col min="15863" max="15863" width="1.85546875" style="2" customWidth="1"/>
    <col min="15864" max="15864" width="9.140625" style="2"/>
    <col min="15865" max="15865" width="42.5703125" style="2" customWidth="1"/>
    <col min="15866" max="15867" width="20.42578125" style="2" customWidth="1"/>
    <col min="15868" max="15868" width="27.28515625" style="2" customWidth="1"/>
    <col min="15869" max="16118" width="9.140625" style="2"/>
    <col min="16119" max="16119" width="1.85546875" style="2" customWidth="1"/>
    <col min="16120" max="16120" width="9.140625" style="2"/>
    <col min="16121" max="16121" width="42.5703125" style="2" customWidth="1"/>
    <col min="16122" max="16123" width="20.42578125" style="2" customWidth="1"/>
    <col min="16124" max="16124" width="27.28515625" style="2" customWidth="1"/>
    <col min="16125" max="16384" width="9.140625" style="2"/>
  </cols>
  <sheetData>
    <row r="1" spans="1:4" ht="7.5" customHeight="1">
      <c r="A1" s="15"/>
      <c r="B1" s="1"/>
      <c r="C1" s="16"/>
      <c r="D1" s="16"/>
    </row>
    <row r="2" spans="1:4" ht="12.75">
      <c r="A2" s="1"/>
      <c r="B2" s="17" t="s">
        <v>36</v>
      </c>
      <c r="C2" s="16"/>
      <c r="D2" s="16"/>
    </row>
    <row r="3" spans="1:4" ht="6" customHeight="1">
      <c r="A3" s="1"/>
      <c r="B3" s="1"/>
      <c r="C3" s="16"/>
      <c r="D3" s="16"/>
    </row>
    <row r="4" spans="1:4" ht="12.75">
      <c r="A4" s="18" t="s">
        <v>37</v>
      </c>
      <c r="B4" s="1"/>
      <c r="C4" s="16"/>
      <c r="D4" s="19" t="s">
        <v>623</v>
      </c>
    </row>
    <row r="5" spans="1:4" ht="12.75">
      <c r="A5" s="1" t="s">
        <v>38</v>
      </c>
      <c r="B5" s="1"/>
      <c r="C5" s="16"/>
      <c r="D5" s="19" t="s">
        <v>39</v>
      </c>
    </row>
    <row r="6" spans="1:4" ht="12.75">
      <c r="A6" s="272" t="s">
        <v>40</v>
      </c>
      <c r="B6" s="274" t="s">
        <v>41</v>
      </c>
      <c r="C6" s="276" t="s">
        <v>42</v>
      </c>
      <c r="D6" s="277"/>
    </row>
    <row r="7" spans="1:4" ht="12.75">
      <c r="A7" s="273"/>
      <c r="B7" s="275"/>
      <c r="C7" s="78" t="s">
        <v>616</v>
      </c>
      <c r="D7" s="78" t="str">
        <f>D4</f>
        <v>2019 оны 12 сар 31 өдөр</v>
      </c>
    </row>
    <row r="8" spans="1:4" ht="12.75">
      <c r="A8" s="20">
        <v>1</v>
      </c>
      <c r="B8" s="21" t="s">
        <v>43</v>
      </c>
      <c r="C8" s="22"/>
      <c r="D8" s="22"/>
    </row>
    <row r="9" spans="1:4" ht="12.75">
      <c r="A9" s="20">
        <v>1.1000000000000001</v>
      </c>
      <c r="B9" s="21" t="s">
        <v>44</v>
      </c>
      <c r="C9" s="22"/>
      <c r="D9" s="22"/>
    </row>
    <row r="10" spans="1:4" ht="12.75">
      <c r="A10" s="23" t="s">
        <v>45</v>
      </c>
      <c r="B10" s="24" t="s">
        <v>46</v>
      </c>
      <c r="C10" s="22">
        <v>1149276.7</v>
      </c>
      <c r="D10" s="22">
        <f>'2'!C10+'5'!E7-'5'!E13+'5'!E25-'5'!E34+'5'!E43-'5'!E48+'5'!E55</f>
        <v>272313.87999999523</v>
      </c>
    </row>
    <row r="11" spans="1:4" ht="12.75">
      <c r="A11" s="23" t="s">
        <v>47</v>
      </c>
      <c r="B11" s="24" t="s">
        <v>7</v>
      </c>
      <c r="C11" s="22"/>
      <c r="D11" s="22">
        <v>35500000</v>
      </c>
    </row>
    <row r="12" spans="1:4" ht="12.75">
      <c r="A12" s="23" t="s">
        <v>48</v>
      </c>
      <c r="B12" s="24" t="s">
        <v>49</v>
      </c>
      <c r="C12" s="22">
        <v>20000</v>
      </c>
      <c r="D12" s="22">
        <v>8984</v>
      </c>
    </row>
    <row r="13" spans="1:4" ht="12.75">
      <c r="A13" s="23" t="s">
        <v>50</v>
      </c>
      <c r="B13" s="24" t="s">
        <v>12</v>
      </c>
      <c r="C13" s="22">
        <v>42220000</v>
      </c>
      <c r="D13" s="22">
        <v>42220000</v>
      </c>
    </row>
    <row r="14" spans="1:4" ht="12.75">
      <c r="A14" s="23" t="s">
        <v>51</v>
      </c>
      <c r="B14" s="24" t="s">
        <v>52</v>
      </c>
      <c r="C14" s="22"/>
      <c r="D14" s="22"/>
    </row>
    <row r="15" spans="1:4" ht="12.75">
      <c r="A15" s="23" t="s">
        <v>53</v>
      </c>
      <c r="B15" s="24" t="s">
        <v>54</v>
      </c>
      <c r="C15" s="22">
        <v>67373643.040000007</v>
      </c>
      <c r="D15" s="22">
        <v>67373643.040000007</v>
      </c>
    </row>
    <row r="16" spans="1:4" ht="12.75">
      <c r="A16" s="23" t="s">
        <v>55</v>
      </c>
      <c r="B16" s="24" t="s">
        <v>56</v>
      </c>
      <c r="C16" s="22"/>
      <c r="D16" s="22"/>
    </row>
    <row r="17" spans="1:4" ht="12.75">
      <c r="A17" s="23" t="s">
        <v>57</v>
      </c>
      <c r="B17" s="24" t="s">
        <v>58</v>
      </c>
      <c r="C17" s="22"/>
      <c r="D17" s="22"/>
    </row>
    <row r="18" spans="1:4" ht="25.5">
      <c r="A18" s="23" t="s">
        <v>59</v>
      </c>
      <c r="B18" s="26" t="s">
        <v>60</v>
      </c>
      <c r="C18" s="22"/>
      <c r="D18" s="22"/>
    </row>
    <row r="19" spans="1:4" ht="12.75">
      <c r="A19" s="23" t="s">
        <v>61</v>
      </c>
      <c r="B19" s="24"/>
      <c r="C19" s="22"/>
      <c r="D19" s="22"/>
    </row>
    <row r="20" spans="1:4" ht="13.5" thickBot="1">
      <c r="A20" s="27" t="s">
        <v>62</v>
      </c>
      <c r="B20" s="28" t="s">
        <v>63</v>
      </c>
      <c r="C20" s="29">
        <f>SUM(C10:C19)</f>
        <v>110762919.74000001</v>
      </c>
      <c r="D20" s="29">
        <f>SUM(D10:D19)</f>
        <v>145374940.92000002</v>
      </c>
    </row>
    <row r="21" spans="1:4" ht="12.75">
      <c r="A21" s="23" t="s">
        <v>64</v>
      </c>
      <c r="B21" s="21" t="s">
        <v>65</v>
      </c>
      <c r="C21" s="30"/>
      <c r="D21" s="30"/>
    </row>
    <row r="22" spans="1:4" ht="12.75">
      <c r="A22" s="23" t="s">
        <v>66</v>
      </c>
      <c r="B22" s="24" t="s">
        <v>67</v>
      </c>
      <c r="C22" s="22">
        <v>2815351977.4299998</v>
      </c>
      <c r="D22" s="22">
        <v>2800997268.8800001</v>
      </c>
    </row>
    <row r="23" spans="1:4" ht="12.75">
      <c r="A23" s="23" t="s">
        <v>68</v>
      </c>
      <c r="B23" s="24" t="s">
        <v>69</v>
      </c>
      <c r="C23" s="22"/>
      <c r="D23" s="22"/>
    </row>
    <row r="24" spans="1:4" ht="12.75">
      <c r="A24" s="23" t="s">
        <v>70</v>
      </c>
      <c r="B24" s="24" t="s">
        <v>71</v>
      </c>
      <c r="C24" s="22"/>
      <c r="D24" s="22"/>
    </row>
    <row r="25" spans="1:4" ht="12.75">
      <c r="A25" s="23" t="s">
        <v>72</v>
      </c>
      <c r="B25" s="24" t="s">
        <v>73</v>
      </c>
      <c r="C25" s="22"/>
      <c r="D25" s="22"/>
    </row>
    <row r="26" spans="1:4" ht="12.75">
      <c r="A26" s="23" t="s">
        <v>74</v>
      </c>
      <c r="B26" s="24" t="s">
        <v>75</v>
      </c>
      <c r="C26" s="22"/>
      <c r="D26" s="22"/>
    </row>
    <row r="27" spans="1:4" ht="12.75">
      <c r="A27" s="23" t="s">
        <v>76</v>
      </c>
      <c r="B27" s="24" t="s">
        <v>0</v>
      </c>
      <c r="C27" s="22"/>
      <c r="D27" s="22"/>
    </row>
    <row r="28" spans="1:4" ht="12.75">
      <c r="A28" s="23" t="s">
        <v>77</v>
      </c>
      <c r="B28" s="26" t="s">
        <v>78</v>
      </c>
      <c r="C28" s="22"/>
      <c r="D28" s="22"/>
    </row>
    <row r="29" spans="1:4" ht="12.75">
      <c r="A29" s="23" t="s">
        <v>79</v>
      </c>
      <c r="B29" s="24" t="s">
        <v>80</v>
      </c>
      <c r="C29" s="22"/>
      <c r="D29" s="22"/>
    </row>
    <row r="30" spans="1:4" ht="12.75">
      <c r="A30" s="23" t="s">
        <v>81</v>
      </c>
      <c r="B30" s="24"/>
      <c r="C30" s="22"/>
      <c r="D30" s="22"/>
    </row>
    <row r="31" spans="1:4" ht="13.5" thickBot="1">
      <c r="A31" s="27" t="s">
        <v>82</v>
      </c>
      <c r="B31" s="28" t="s">
        <v>83</v>
      </c>
      <c r="C31" s="29">
        <f>SUM(C22:C30)</f>
        <v>2815351977.4299998</v>
      </c>
      <c r="D31" s="29">
        <f>SUM(D22:D30)</f>
        <v>2800997268.8800001</v>
      </c>
    </row>
    <row r="32" spans="1:4" s="33" customFormat="1" ht="13.5" thickBot="1">
      <c r="A32" s="20">
        <v>1.3</v>
      </c>
      <c r="B32" s="31" t="s">
        <v>84</v>
      </c>
      <c r="C32" s="32">
        <f>+C31+C20</f>
        <v>2926114897.1700001</v>
      </c>
      <c r="D32" s="32">
        <f>D20+D31</f>
        <v>2946372209.8000002</v>
      </c>
    </row>
    <row r="33" spans="1:4" ht="12.75">
      <c r="A33" s="34">
        <v>2</v>
      </c>
      <c r="B33" s="35" t="s">
        <v>85</v>
      </c>
      <c r="C33" s="30"/>
      <c r="D33" s="30"/>
    </row>
    <row r="34" spans="1:4" ht="12.75">
      <c r="A34" s="23" t="s">
        <v>86</v>
      </c>
      <c r="B34" s="21" t="s">
        <v>87</v>
      </c>
      <c r="C34" s="22"/>
      <c r="D34" s="22"/>
    </row>
    <row r="35" spans="1:4" ht="12.75">
      <c r="A35" s="23" t="s">
        <v>88</v>
      </c>
      <c r="B35" s="21" t="s">
        <v>89</v>
      </c>
      <c r="C35" s="22"/>
      <c r="D35" s="22"/>
    </row>
    <row r="36" spans="1:4" ht="12.75">
      <c r="A36" s="23" t="s">
        <v>90</v>
      </c>
      <c r="B36" s="24" t="s">
        <v>1</v>
      </c>
      <c r="C36" s="22"/>
      <c r="D36" s="22">
        <v>47049350</v>
      </c>
    </row>
    <row r="37" spans="1:4" ht="12.75">
      <c r="A37" s="23" t="s">
        <v>91</v>
      </c>
      <c r="B37" s="24" t="s">
        <v>4</v>
      </c>
      <c r="C37" s="22"/>
      <c r="D37" s="22"/>
    </row>
    <row r="38" spans="1:4" ht="12.75">
      <c r="A38" s="23" t="s">
        <v>92</v>
      </c>
      <c r="B38" s="24" t="s">
        <v>93</v>
      </c>
      <c r="C38" s="22">
        <v>3577376.8</v>
      </c>
      <c r="D38" s="224">
        <v>1765688.3200000001</v>
      </c>
    </row>
    <row r="39" spans="1:4" ht="12.75">
      <c r="A39" s="23" t="s">
        <v>94</v>
      </c>
      <c r="B39" s="1" t="s">
        <v>95</v>
      </c>
      <c r="C39" s="22">
        <v>13311002.609999999</v>
      </c>
      <c r="D39" s="224">
        <v>867160.02</v>
      </c>
    </row>
    <row r="40" spans="1:4" ht="12.75">
      <c r="A40" s="23" t="s">
        <v>96</v>
      </c>
      <c r="B40" s="24" t="s">
        <v>97</v>
      </c>
      <c r="C40" s="22">
        <v>241100450</v>
      </c>
      <c r="D40" s="22">
        <v>241100450</v>
      </c>
    </row>
    <row r="41" spans="1:4" ht="12.75">
      <c r="A41" s="23" t="s">
        <v>98</v>
      </c>
      <c r="B41" s="24" t="s">
        <v>99</v>
      </c>
      <c r="C41" s="22"/>
      <c r="D41" s="22"/>
    </row>
    <row r="42" spans="1:4" ht="12.75">
      <c r="A42" s="23" t="s">
        <v>100</v>
      </c>
      <c r="B42" s="24" t="s">
        <v>101</v>
      </c>
      <c r="C42" s="22"/>
      <c r="D42" s="22"/>
    </row>
    <row r="43" spans="1:4" ht="12.75">
      <c r="A43" s="23" t="s">
        <v>102</v>
      </c>
      <c r="B43" s="24" t="s">
        <v>103</v>
      </c>
      <c r="C43" s="22"/>
      <c r="D43" s="22"/>
    </row>
    <row r="44" spans="1:4" ht="12.75">
      <c r="A44" s="23" t="s">
        <v>104</v>
      </c>
      <c r="B44" s="24" t="s">
        <v>105</v>
      </c>
      <c r="C44" s="22"/>
      <c r="D44" s="22"/>
    </row>
    <row r="45" spans="1:4" ht="12.75">
      <c r="A45" s="23" t="s">
        <v>106</v>
      </c>
      <c r="B45" s="24" t="s">
        <v>107</v>
      </c>
      <c r="C45" s="22">
        <v>542588500</v>
      </c>
      <c r="D45" s="22">
        <v>550772248</v>
      </c>
    </row>
    <row r="46" spans="1:4" ht="27.75" customHeight="1">
      <c r="A46" s="36" t="s">
        <v>108</v>
      </c>
      <c r="B46" s="26" t="s">
        <v>109</v>
      </c>
      <c r="C46" s="22"/>
      <c r="D46" s="22"/>
    </row>
    <row r="47" spans="1:4" ht="12.75">
      <c r="A47" s="23" t="s">
        <v>110</v>
      </c>
      <c r="B47" s="24"/>
      <c r="C47" s="22"/>
      <c r="D47" s="22"/>
    </row>
    <row r="48" spans="1:4" ht="13.5" thickBot="1">
      <c r="A48" s="27" t="s">
        <v>111</v>
      </c>
      <c r="B48" s="28" t="s">
        <v>112</v>
      </c>
      <c r="C48" s="29">
        <f>SUM(C36:C47)</f>
        <v>800577329.40999997</v>
      </c>
      <c r="D48" s="29">
        <f>SUM(D36:D47)</f>
        <v>841554896.34000003</v>
      </c>
    </row>
    <row r="49" spans="1:4" ht="12.75">
      <c r="A49" s="27" t="s">
        <v>113</v>
      </c>
      <c r="B49" s="21" t="s">
        <v>114</v>
      </c>
      <c r="C49" s="30"/>
      <c r="D49" s="30"/>
    </row>
    <row r="50" spans="1:4" ht="12.75">
      <c r="A50" s="23" t="s">
        <v>115</v>
      </c>
      <c r="B50" s="24" t="s">
        <v>116</v>
      </c>
      <c r="C50" s="22">
        <v>4222358163.9099998</v>
      </c>
      <c r="D50" s="22">
        <v>1678445475.9100001</v>
      </c>
    </row>
    <row r="51" spans="1:4" ht="12.75">
      <c r="A51" s="23" t="s">
        <v>117</v>
      </c>
      <c r="B51" s="24" t="s">
        <v>105</v>
      </c>
      <c r="C51" s="22"/>
      <c r="D51" s="22"/>
    </row>
    <row r="52" spans="1:4" ht="12.75">
      <c r="A52" s="23" t="s">
        <v>118</v>
      </c>
      <c r="B52" s="24" t="s">
        <v>6</v>
      </c>
      <c r="C52" s="22"/>
      <c r="D52" s="22"/>
    </row>
    <row r="53" spans="1:4" ht="12.75">
      <c r="A53" s="23" t="s">
        <v>119</v>
      </c>
      <c r="B53" s="24" t="s">
        <v>120</v>
      </c>
      <c r="C53" s="22"/>
      <c r="D53" s="22"/>
    </row>
    <row r="54" spans="1:4" ht="12.75">
      <c r="A54" s="23" t="s">
        <v>121</v>
      </c>
      <c r="B54" s="24"/>
      <c r="C54" s="22"/>
      <c r="D54" s="22"/>
    </row>
    <row r="55" spans="1:4" ht="13.5" thickBot="1">
      <c r="A55" s="27" t="s">
        <v>122</v>
      </c>
      <c r="B55" s="28" t="s">
        <v>123</v>
      </c>
      <c r="C55" s="29">
        <f>SUM(C50:C54)</f>
        <v>4222358163.9099998</v>
      </c>
      <c r="D55" s="29">
        <f>SUM(D50:D54)</f>
        <v>1678445475.9100001</v>
      </c>
    </row>
    <row r="56" spans="1:4" ht="12.75">
      <c r="A56" s="20">
        <v>2.2000000000000002</v>
      </c>
      <c r="B56" s="28" t="s">
        <v>124</v>
      </c>
      <c r="C56" s="37">
        <f>+C55+C48</f>
        <v>5022935493.3199997</v>
      </c>
      <c r="D56" s="37">
        <f>+D55+D48</f>
        <v>2520000372.25</v>
      </c>
    </row>
    <row r="57" spans="1:4" ht="12.75">
      <c r="A57" s="23" t="s">
        <v>125</v>
      </c>
      <c r="B57" s="21" t="s">
        <v>126</v>
      </c>
      <c r="C57" s="22"/>
      <c r="D57" s="22"/>
    </row>
    <row r="58" spans="1:4" ht="12.75">
      <c r="A58" s="23" t="s">
        <v>127</v>
      </c>
      <c r="B58" s="24" t="s">
        <v>128</v>
      </c>
      <c r="C58" s="22"/>
      <c r="D58" s="22"/>
    </row>
    <row r="59" spans="1:4" ht="12.75">
      <c r="A59" s="23" t="s">
        <v>129</v>
      </c>
      <c r="B59" s="24" t="s">
        <v>130</v>
      </c>
      <c r="C59" s="22">
        <v>181600000</v>
      </c>
      <c r="D59" s="22">
        <v>181600000</v>
      </c>
    </row>
    <row r="60" spans="1:4" ht="12.75">
      <c r="A60" s="23" t="s">
        <v>131</v>
      </c>
      <c r="B60" s="24" t="s">
        <v>132</v>
      </c>
      <c r="C60" s="22"/>
      <c r="D60" s="22"/>
    </row>
    <row r="61" spans="1:4" ht="12.75">
      <c r="A61" s="23" t="s">
        <v>133</v>
      </c>
      <c r="B61" s="24" t="s">
        <v>134</v>
      </c>
      <c r="C61" s="22"/>
      <c r="D61" s="22"/>
    </row>
    <row r="62" spans="1:4" ht="12.75">
      <c r="A62" s="23" t="s">
        <v>135</v>
      </c>
      <c r="B62" s="24" t="s">
        <v>136</v>
      </c>
      <c r="C62" s="22"/>
      <c r="D62" s="22"/>
    </row>
    <row r="63" spans="1:4" ht="12.75">
      <c r="A63" s="23" t="s">
        <v>137</v>
      </c>
      <c r="B63" s="24" t="s">
        <v>138</v>
      </c>
      <c r="C63" s="22"/>
      <c r="D63" s="22"/>
    </row>
    <row r="64" spans="1:4" ht="12.75">
      <c r="A64" s="23" t="s">
        <v>139</v>
      </c>
      <c r="B64" s="24" t="s">
        <v>140</v>
      </c>
      <c r="C64" s="22"/>
      <c r="D64" s="22"/>
    </row>
    <row r="65" spans="1:4" ht="12.75">
      <c r="A65" s="23" t="s">
        <v>141</v>
      </c>
      <c r="B65" s="24" t="s">
        <v>142</v>
      </c>
      <c r="C65" s="38"/>
      <c r="D65" s="38"/>
    </row>
    <row r="66" spans="1:4" ht="12.75">
      <c r="A66" s="23" t="s">
        <v>143</v>
      </c>
      <c r="B66" s="24" t="s">
        <v>2</v>
      </c>
      <c r="C66" s="22">
        <v>-2278420596.1500001</v>
      </c>
      <c r="D66" s="38">
        <v>244771837.55000001</v>
      </c>
    </row>
    <row r="67" spans="1:4" ht="12.75">
      <c r="A67" s="23" t="s">
        <v>144</v>
      </c>
      <c r="B67" s="24"/>
      <c r="C67" s="39"/>
      <c r="D67" s="39"/>
    </row>
    <row r="68" spans="1:4" ht="13.5" thickBot="1">
      <c r="A68" s="27" t="s">
        <v>145</v>
      </c>
      <c r="B68" s="28" t="s">
        <v>146</v>
      </c>
      <c r="C68" s="29">
        <f>SUM(C58:C67)</f>
        <v>-2096820596.1500001</v>
      </c>
      <c r="D68" s="29">
        <f>SUM(D58:D67)</f>
        <v>426371837.55000001</v>
      </c>
    </row>
    <row r="69" spans="1:4" ht="13.5" thickBot="1">
      <c r="A69" s="20">
        <v>2.4</v>
      </c>
      <c r="B69" s="31" t="s">
        <v>147</v>
      </c>
      <c r="C69" s="29">
        <f>+C68+C56</f>
        <v>2926114897.1699996</v>
      </c>
      <c r="D69" s="29">
        <f>+D68+D56</f>
        <v>2946372209.8000002</v>
      </c>
    </row>
    <row r="70" spans="1:4" ht="12.75">
      <c r="A70" s="1"/>
      <c r="B70" s="1"/>
      <c r="C70" s="16">
        <f>+C32-C69</f>
        <v>0</v>
      </c>
      <c r="D70" s="16">
        <f>+D32-D69</f>
        <v>0</v>
      </c>
    </row>
    <row r="71" spans="1:4" ht="12.75">
      <c r="A71" s="1"/>
      <c r="B71" s="1"/>
      <c r="C71" s="16"/>
      <c r="D71" s="16"/>
    </row>
    <row r="72" spans="1:4" ht="12.75">
      <c r="A72" s="1"/>
      <c r="B72" s="278" t="s">
        <v>148</v>
      </c>
      <c r="C72" s="278"/>
      <c r="D72" s="40"/>
    </row>
    <row r="73" spans="1:4" ht="12.75">
      <c r="A73" s="1"/>
      <c r="B73" s="278" t="s">
        <v>596</v>
      </c>
      <c r="C73" s="278"/>
      <c r="D73" s="40"/>
    </row>
  </sheetData>
  <mergeCells count="5">
    <mergeCell ref="A6:A7"/>
    <mergeCell ref="B6:B7"/>
    <mergeCell ref="C6:D6"/>
    <mergeCell ref="B72:C72"/>
    <mergeCell ref="B73:C73"/>
  </mergeCells>
  <pageMargins left="1.1200000000000001" right="0.16" top="0.17" bottom="0.18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C11" sqref="C11:C18"/>
    </sheetView>
  </sheetViews>
  <sheetFormatPr defaultRowHeight="19.5" customHeight="1"/>
  <cols>
    <col min="1" max="1" width="7.42578125" style="57" customWidth="1"/>
    <col min="2" max="2" width="49.42578125" style="2" customWidth="1"/>
    <col min="3" max="3" width="18.5703125" style="2" customWidth="1"/>
    <col min="4" max="4" width="18.5703125" style="41" customWidth="1"/>
    <col min="5" max="5" width="15" style="2" bestFit="1" customWidth="1"/>
    <col min="6" max="6" width="14" style="41" bestFit="1" customWidth="1"/>
    <col min="7" max="7" width="9.140625" style="2"/>
    <col min="8" max="8" width="15" style="41" bestFit="1" customWidth="1"/>
    <col min="9" max="251" width="9.140625" style="2"/>
    <col min="252" max="252" width="7.42578125" style="2" customWidth="1"/>
    <col min="253" max="253" width="54.5703125" style="2" customWidth="1"/>
    <col min="254" max="254" width="10.7109375" style="2" customWidth="1"/>
    <col min="255" max="255" width="15.140625" style="2" customWidth="1"/>
    <col min="256" max="256" width="17.5703125" style="2" customWidth="1"/>
    <col min="257" max="507" width="9.140625" style="2"/>
    <col min="508" max="508" width="7.42578125" style="2" customWidth="1"/>
    <col min="509" max="509" width="54.5703125" style="2" customWidth="1"/>
    <col min="510" max="510" width="10.7109375" style="2" customWidth="1"/>
    <col min="511" max="511" width="15.140625" style="2" customWidth="1"/>
    <col min="512" max="512" width="17.5703125" style="2" customWidth="1"/>
    <col min="513" max="763" width="9.140625" style="2"/>
    <col min="764" max="764" width="7.42578125" style="2" customWidth="1"/>
    <col min="765" max="765" width="54.5703125" style="2" customWidth="1"/>
    <col min="766" max="766" width="10.7109375" style="2" customWidth="1"/>
    <col min="767" max="767" width="15.140625" style="2" customWidth="1"/>
    <col min="768" max="768" width="17.5703125" style="2" customWidth="1"/>
    <col min="769" max="1019" width="9.140625" style="2"/>
    <col min="1020" max="1020" width="7.42578125" style="2" customWidth="1"/>
    <col min="1021" max="1021" width="54.5703125" style="2" customWidth="1"/>
    <col min="1022" max="1022" width="10.7109375" style="2" customWidth="1"/>
    <col min="1023" max="1023" width="15.140625" style="2" customWidth="1"/>
    <col min="1024" max="1024" width="17.5703125" style="2" customWidth="1"/>
    <col min="1025" max="1275" width="9.140625" style="2"/>
    <col min="1276" max="1276" width="7.42578125" style="2" customWidth="1"/>
    <col min="1277" max="1277" width="54.5703125" style="2" customWidth="1"/>
    <col min="1278" max="1278" width="10.7109375" style="2" customWidth="1"/>
    <col min="1279" max="1279" width="15.140625" style="2" customWidth="1"/>
    <col min="1280" max="1280" width="17.5703125" style="2" customWidth="1"/>
    <col min="1281" max="1531" width="9.140625" style="2"/>
    <col min="1532" max="1532" width="7.42578125" style="2" customWidth="1"/>
    <col min="1533" max="1533" width="54.5703125" style="2" customWidth="1"/>
    <col min="1534" max="1534" width="10.7109375" style="2" customWidth="1"/>
    <col min="1535" max="1535" width="15.140625" style="2" customWidth="1"/>
    <col min="1536" max="1536" width="17.5703125" style="2" customWidth="1"/>
    <col min="1537" max="1787" width="9.140625" style="2"/>
    <col min="1788" max="1788" width="7.42578125" style="2" customWidth="1"/>
    <col min="1789" max="1789" width="54.5703125" style="2" customWidth="1"/>
    <col min="1790" max="1790" width="10.7109375" style="2" customWidth="1"/>
    <col min="1791" max="1791" width="15.140625" style="2" customWidth="1"/>
    <col min="1792" max="1792" width="17.5703125" style="2" customWidth="1"/>
    <col min="1793" max="2043" width="9.140625" style="2"/>
    <col min="2044" max="2044" width="7.42578125" style="2" customWidth="1"/>
    <col min="2045" max="2045" width="54.5703125" style="2" customWidth="1"/>
    <col min="2046" max="2046" width="10.7109375" style="2" customWidth="1"/>
    <col min="2047" max="2047" width="15.140625" style="2" customWidth="1"/>
    <col min="2048" max="2048" width="17.5703125" style="2" customWidth="1"/>
    <col min="2049" max="2299" width="9.140625" style="2"/>
    <col min="2300" max="2300" width="7.42578125" style="2" customWidth="1"/>
    <col min="2301" max="2301" width="54.5703125" style="2" customWidth="1"/>
    <col min="2302" max="2302" width="10.7109375" style="2" customWidth="1"/>
    <col min="2303" max="2303" width="15.140625" style="2" customWidth="1"/>
    <col min="2304" max="2304" width="17.5703125" style="2" customWidth="1"/>
    <col min="2305" max="2555" width="9.140625" style="2"/>
    <col min="2556" max="2556" width="7.42578125" style="2" customWidth="1"/>
    <col min="2557" max="2557" width="54.5703125" style="2" customWidth="1"/>
    <col min="2558" max="2558" width="10.7109375" style="2" customWidth="1"/>
    <col min="2559" max="2559" width="15.140625" style="2" customWidth="1"/>
    <col min="2560" max="2560" width="17.5703125" style="2" customWidth="1"/>
    <col min="2561" max="2811" width="9.140625" style="2"/>
    <col min="2812" max="2812" width="7.42578125" style="2" customWidth="1"/>
    <col min="2813" max="2813" width="54.5703125" style="2" customWidth="1"/>
    <col min="2814" max="2814" width="10.7109375" style="2" customWidth="1"/>
    <col min="2815" max="2815" width="15.140625" style="2" customWidth="1"/>
    <col min="2816" max="2816" width="17.5703125" style="2" customWidth="1"/>
    <col min="2817" max="3067" width="9.140625" style="2"/>
    <col min="3068" max="3068" width="7.42578125" style="2" customWidth="1"/>
    <col min="3069" max="3069" width="54.5703125" style="2" customWidth="1"/>
    <col min="3070" max="3070" width="10.7109375" style="2" customWidth="1"/>
    <col min="3071" max="3071" width="15.140625" style="2" customWidth="1"/>
    <col min="3072" max="3072" width="17.5703125" style="2" customWidth="1"/>
    <col min="3073" max="3323" width="9.140625" style="2"/>
    <col min="3324" max="3324" width="7.42578125" style="2" customWidth="1"/>
    <col min="3325" max="3325" width="54.5703125" style="2" customWidth="1"/>
    <col min="3326" max="3326" width="10.7109375" style="2" customWidth="1"/>
    <col min="3327" max="3327" width="15.140625" style="2" customWidth="1"/>
    <col min="3328" max="3328" width="17.5703125" style="2" customWidth="1"/>
    <col min="3329" max="3579" width="9.140625" style="2"/>
    <col min="3580" max="3580" width="7.42578125" style="2" customWidth="1"/>
    <col min="3581" max="3581" width="54.5703125" style="2" customWidth="1"/>
    <col min="3582" max="3582" width="10.7109375" style="2" customWidth="1"/>
    <col min="3583" max="3583" width="15.140625" style="2" customWidth="1"/>
    <col min="3584" max="3584" width="17.5703125" style="2" customWidth="1"/>
    <col min="3585" max="3835" width="9.140625" style="2"/>
    <col min="3836" max="3836" width="7.42578125" style="2" customWidth="1"/>
    <col min="3837" max="3837" width="54.5703125" style="2" customWidth="1"/>
    <col min="3838" max="3838" width="10.7109375" style="2" customWidth="1"/>
    <col min="3839" max="3839" width="15.140625" style="2" customWidth="1"/>
    <col min="3840" max="3840" width="17.5703125" style="2" customWidth="1"/>
    <col min="3841" max="4091" width="9.140625" style="2"/>
    <col min="4092" max="4092" width="7.42578125" style="2" customWidth="1"/>
    <col min="4093" max="4093" width="54.5703125" style="2" customWidth="1"/>
    <col min="4094" max="4094" width="10.7109375" style="2" customWidth="1"/>
    <col min="4095" max="4095" width="15.140625" style="2" customWidth="1"/>
    <col min="4096" max="4096" width="17.5703125" style="2" customWidth="1"/>
    <col min="4097" max="4347" width="9.140625" style="2"/>
    <col min="4348" max="4348" width="7.42578125" style="2" customWidth="1"/>
    <col min="4349" max="4349" width="54.5703125" style="2" customWidth="1"/>
    <col min="4350" max="4350" width="10.7109375" style="2" customWidth="1"/>
    <col min="4351" max="4351" width="15.140625" style="2" customWidth="1"/>
    <col min="4352" max="4352" width="17.5703125" style="2" customWidth="1"/>
    <col min="4353" max="4603" width="9.140625" style="2"/>
    <col min="4604" max="4604" width="7.42578125" style="2" customWidth="1"/>
    <col min="4605" max="4605" width="54.5703125" style="2" customWidth="1"/>
    <col min="4606" max="4606" width="10.7109375" style="2" customWidth="1"/>
    <col min="4607" max="4607" width="15.140625" style="2" customWidth="1"/>
    <col min="4608" max="4608" width="17.5703125" style="2" customWidth="1"/>
    <col min="4609" max="4859" width="9.140625" style="2"/>
    <col min="4860" max="4860" width="7.42578125" style="2" customWidth="1"/>
    <col min="4861" max="4861" width="54.5703125" style="2" customWidth="1"/>
    <col min="4862" max="4862" width="10.7109375" style="2" customWidth="1"/>
    <col min="4863" max="4863" width="15.140625" style="2" customWidth="1"/>
    <col min="4864" max="4864" width="17.5703125" style="2" customWidth="1"/>
    <col min="4865" max="5115" width="9.140625" style="2"/>
    <col min="5116" max="5116" width="7.42578125" style="2" customWidth="1"/>
    <col min="5117" max="5117" width="54.5703125" style="2" customWidth="1"/>
    <col min="5118" max="5118" width="10.7109375" style="2" customWidth="1"/>
    <col min="5119" max="5119" width="15.140625" style="2" customWidth="1"/>
    <col min="5120" max="5120" width="17.5703125" style="2" customWidth="1"/>
    <col min="5121" max="5371" width="9.140625" style="2"/>
    <col min="5372" max="5372" width="7.42578125" style="2" customWidth="1"/>
    <col min="5373" max="5373" width="54.5703125" style="2" customWidth="1"/>
    <col min="5374" max="5374" width="10.7109375" style="2" customWidth="1"/>
    <col min="5375" max="5375" width="15.140625" style="2" customWidth="1"/>
    <col min="5376" max="5376" width="17.5703125" style="2" customWidth="1"/>
    <col min="5377" max="5627" width="9.140625" style="2"/>
    <col min="5628" max="5628" width="7.42578125" style="2" customWidth="1"/>
    <col min="5629" max="5629" width="54.5703125" style="2" customWidth="1"/>
    <col min="5630" max="5630" width="10.7109375" style="2" customWidth="1"/>
    <col min="5631" max="5631" width="15.140625" style="2" customWidth="1"/>
    <col min="5632" max="5632" width="17.5703125" style="2" customWidth="1"/>
    <col min="5633" max="5883" width="9.140625" style="2"/>
    <col min="5884" max="5884" width="7.42578125" style="2" customWidth="1"/>
    <col min="5885" max="5885" width="54.5703125" style="2" customWidth="1"/>
    <col min="5886" max="5886" width="10.7109375" style="2" customWidth="1"/>
    <col min="5887" max="5887" width="15.140625" style="2" customWidth="1"/>
    <col min="5888" max="5888" width="17.5703125" style="2" customWidth="1"/>
    <col min="5889" max="6139" width="9.140625" style="2"/>
    <col min="6140" max="6140" width="7.42578125" style="2" customWidth="1"/>
    <col min="6141" max="6141" width="54.5703125" style="2" customWidth="1"/>
    <col min="6142" max="6142" width="10.7109375" style="2" customWidth="1"/>
    <col min="6143" max="6143" width="15.140625" style="2" customWidth="1"/>
    <col min="6144" max="6144" width="17.5703125" style="2" customWidth="1"/>
    <col min="6145" max="6395" width="9.140625" style="2"/>
    <col min="6396" max="6396" width="7.42578125" style="2" customWidth="1"/>
    <col min="6397" max="6397" width="54.5703125" style="2" customWidth="1"/>
    <col min="6398" max="6398" width="10.7109375" style="2" customWidth="1"/>
    <col min="6399" max="6399" width="15.140625" style="2" customWidth="1"/>
    <col min="6400" max="6400" width="17.5703125" style="2" customWidth="1"/>
    <col min="6401" max="6651" width="9.140625" style="2"/>
    <col min="6652" max="6652" width="7.42578125" style="2" customWidth="1"/>
    <col min="6653" max="6653" width="54.5703125" style="2" customWidth="1"/>
    <col min="6654" max="6654" width="10.7109375" style="2" customWidth="1"/>
    <col min="6655" max="6655" width="15.140625" style="2" customWidth="1"/>
    <col min="6656" max="6656" width="17.5703125" style="2" customWidth="1"/>
    <col min="6657" max="6907" width="9.140625" style="2"/>
    <col min="6908" max="6908" width="7.42578125" style="2" customWidth="1"/>
    <col min="6909" max="6909" width="54.5703125" style="2" customWidth="1"/>
    <col min="6910" max="6910" width="10.7109375" style="2" customWidth="1"/>
    <col min="6911" max="6911" width="15.140625" style="2" customWidth="1"/>
    <col min="6912" max="6912" width="17.5703125" style="2" customWidth="1"/>
    <col min="6913" max="7163" width="9.140625" style="2"/>
    <col min="7164" max="7164" width="7.42578125" style="2" customWidth="1"/>
    <col min="7165" max="7165" width="54.5703125" style="2" customWidth="1"/>
    <col min="7166" max="7166" width="10.7109375" style="2" customWidth="1"/>
    <col min="7167" max="7167" width="15.140625" style="2" customWidth="1"/>
    <col min="7168" max="7168" width="17.5703125" style="2" customWidth="1"/>
    <col min="7169" max="7419" width="9.140625" style="2"/>
    <col min="7420" max="7420" width="7.42578125" style="2" customWidth="1"/>
    <col min="7421" max="7421" width="54.5703125" style="2" customWidth="1"/>
    <col min="7422" max="7422" width="10.7109375" style="2" customWidth="1"/>
    <col min="7423" max="7423" width="15.140625" style="2" customWidth="1"/>
    <col min="7424" max="7424" width="17.5703125" style="2" customWidth="1"/>
    <col min="7425" max="7675" width="9.140625" style="2"/>
    <col min="7676" max="7676" width="7.42578125" style="2" customWidth="1"/>
    <col min="7677" max="7677" width="54.5703125" style="2" customWidth="1"/>
    <col min="7678" max="7678" width="10.7109375" style="2" customWidth="1"/>
    <col min="7679" max="7679" width="15.140625" style="2" customWidth="1"/>
    <col min="7680" max="7680" width="17.5703125" style="2" customWidth="1"/>
    <col min="7681" max="7931" width="9.140625" style="2"/>
    <col min="7932" max="7932" width="7.42578125" style="2" customWidth="1"/>
    <col min="7933" max="7933" width="54.5703125" style="2" customWidth="1"/>
    <col min="7934" max="7934" width="10.7109375" style="2" customWidth="1"/>
    <col min="7935" max="7935" width="15.140625" style="2" customWidth="1"/>
    <col min="7936" max="7936" width="17.5703125" style="2" customWidth="1"/>
    <col min="7937" max="8187" width="9.140625" style="2"/>
    <col min="8188" max="8188" width="7.42578125" style="2" customWidth="1"/>
    <col min="8189" max="8189" width="54.5703125" style="2" customWidth="1"/>
    <col min="8190" max="8190" width="10.7109375" style="2" customWidth="1"/>
    <col min="8191" max="8191" width="15.140625" style="2" customWidth="1"/>
    <col min="8192" max="8192" width="17.5703125" style="2" customWidth="1"/>
    <col min="8193" max="8443" width="9.140625" style="2"/>
    <col min="8444" max="8444" width="7.42578125" style="2" customWidth="1"/>
    <col min="8445" max="8445" width="54.5703125" style="2" customWidth="1"/>
    <col min="8446" max="8446" width="10.7109375" style="2" customWidth="1"/>
    <col min="8447" max="8447" width="15.140625" style="2" customWidth="1"/>
    <col min="8448" max="8448" width="17.5703125" style="2" customWidth="1"/>
    <col min="8449" max="8699" width="9.140625" style="2"/>
    <col min="8700" max="8700" width="7.42578125" style="2" customWidth="1"/>
    <col min="8701" max="8701" width="54.5703125" style="2" customWidth="1"/>
    <col min="8702" max="8702" width="10.7109375" style="2" customWidth="1"/>
    <col min="8703" max="8703" width="15.140625" style="2" customWidth="1"/>
    <col min="8704" max="8704" width="17.5703125" style="2" customWidth="1"/>
    <col min="8705" max="8955" width="9.140625" style="2"/>
    <col min="8956" max="8956" width="7.42578125" style="2" customWidth="1"/>
    <col min="8957" max="8957" width="54.5703125" style="2" customWidth="1"/>
    <col min="8958" max="8958" width="10.7109375" style="2" customWidth="1"/>
    <col min="8959" max="8959" width="15.140625" style="2" customWidth="1"/>
    <col min="8960" max="8960" width="17.5703125" style="2" customWidth="1"/>
    <col min="8961" max="9211" width="9.140625" style="2"/>
    <col min="9212" max="9212" width="7.42578125" style="2" customWidth="1"/>
    <col min="9213" max="9213" width="54.5703125" style="2" customWidth="1"/>
    <col min="9214" max="9214" width="10.7109375" style="2" customWidth="1"/>
    <col min="9215" max="9215" width="15.140625" style="2" customWidth="1"/>
    <col min="9216" max="9216" width="17.5703125" style="2" customWidth="1"/>
    <col min="9217" max="9467" width="9.140625" style="2"/>
    <col min="9468" max="9468" width="7.42578125" style="2" customWidth="1"/>
    <col min="9469" max="9469" width="54.5703125" style="2" customWidth="1"/>
    <col min="9470" max="9470" width="10.7109375" style="2" customWidth="1"/>
    <col min="9471" max="9471" width="15.140625" style="2" customWidth="1"/>
    <col min="9472" max="9472" width="17.5703125" style="2" customWidth="1"/>
    <col min="9473" max="9723" width="9.140625" style="2"/>
    <col min="9724" max="9724" width="7.42578125" style="2" customWidth="1"/>
    <col min="9725" max="9725" width="54.5703125" style="2" customWidth="1"/>
    <col min="9726" max="9726" width="10.7109375" style="2" customWidth="1"/>
    <col min="9727" max="9727" width="15.140625" style="2" customWidth="1"/>
    <col min="9728" max="9728" width="17.5703125" style="2" customWidth="1"/>
    <col min="9729" max="9979" width="9.140625" style="2"/>
    <col min="9980" max="9980" width="7.42578125" style="2" customWidth="1"/>
    <col min="9981" max="9981" width="54.5703125" style="2" customWidth="1"/>
    <col min="9982" max="9982" width="10.7109375" style="2" customWidth="1"/>
    <col min="9983" max="9983" width="15.140625" style="2" customWidth="1"/>
    <col min="9984" max="9984" width="17.5703125" style="2" customWidth="1"/>
    <col min="9985" max="10235" width="9.140625" style="2"/>
    <col min="10236" max="10236" width="7.42578125" style="2" customWidth="1"/>
    <col min="10237" max="10237" width="54.5703125" style="2" customWidth="1"/>
    <col min="10238" max="10238" width="10.7109375" style="2" customWidth="1"/>
    <col min="10239" max="10239" width="15.140625" style="2" customWidth="1"/>
    <col min="10240" max="10240" width="17.5703125" style="2" customWidth="1"/>
    <col min="10241" max="10491" width="9.140625" style="2"/>
    <col min="10492" max="10492" width="7.42578125" style="2" customWidth="1"/>
    <col min="10493" max="10493" width="54.5703125" style="2" customWidth="1"/>
    <col min="10494" max="10494" width="10.7109375" style="2" customWidth="1"/>
    <col min="10495" max="10495" width="15.140625" style="2" customWidth="1"/>
    <col min="10496" max="10496" width="17.5703125" style="2" customWidth="1"/>
    <col min="10497" max="10747" width="9.140625" style="2"/>
    <col min="10748" max="10748" width="7.42578125" style="2" customWidth="1"/>
    <col min="10749" max="10749" width="54.5703125" style="2" customWidth="1"/>
    <col min="10750" max="10750" width="10.7109375" style="2" customWidth="1"/>
    <col min="10751" max="10751" width="15.140625" style="2" customWidth="1"/>
    <col min="10752" max="10752" width="17.5703125" style="2" customWidth="1"/>
    <col min="10753" max="11003" width="9.140625" style="2"/>
    <col min="11004" max="11004" width="7.42578125" style="2" customWidth="1"/>
    <col min="11005" max="11005" width="54.5703125" style="2" customWidth="1"/>
    <col min="11006" max="11006" width="10.7109375" style="2" customWidth="1"/>
    <col min="11007" max="11007" width="15.140625" style="2" customWidth="1"/>
    <col min="11008" max="11008" width="17.5703125" style="2" customWidth="1"/>
    <col min="11009" max="11259" width="9.140625" style="2"/>
    <col min="11260" max="11260" width="7.42578125" style="2" customWidth="1"/>
    <col min="11261" max="11261" width="54.5703125" style="2" customWidth="1"/>
    <col min="11262" max="11262" width="10.7109375" style="2" customWidth="1"/>
    <col min="11263" max="11263" width="15.140625" style="2" customWidth="1"/>
    <col min="11264" max="11264" width="17.5703125" style="2" customWidth="1"/>
    <col min="11265" max="11515" width="9.140625" style="2"/>
    <col min="11516" max="11516" width="7.42578125" style="2" customWidth="1"/>
    <col min="11517" max="11517" width="54.5703125" style="2" customWidth="1"/>
    <col min="11518" max="11518" width="10.7109375" style="2" customWidth="1"/>
    <col min="11519" max="11519" width="15.140625" style="2" customWidth="1"/>
    <col min="11520" max="11520" width="17.5703125" style="2" customWidth="1"/>
    <col min="11521" max="11771" width="9.140625" style="2"/>
    <col min="11772" max="11772" width="7.42578125" style="2" customWidth="1"/>
    <col min="11773" max="11773" width="54.5703125" style="2" customWidth="1"/>
    <col min="11774" max="11774" width="10.7109375" style="2" customWidth="1"/>
    <col min="11775" max="11775" width="15.140625" style="2" customWidth="1"/>
    <col min="11776" max="11776" width="17.5703125" style="2" customWidth="1"/>
    <col min="11777" max="12027" width="9.140625" style="2"/>
    <col min="12028" max="12028" width="7.42578125" style="2" customWidth="1"/>
    <col min="12029" max="12029" width="54.5703125" style="2" customWidth="1"/>
    <col min="12030" max="12030" width="10.7109375" style="2" customWidth="1"/>
    <col min="12031" max="12031" width="15.140625" style="2" customWidth="1"/>
    <col min="12032" max="12032" width="17.5703125" style="2" customWidth="1"/>
    <col min="12033" max="12283" width="9.140625" style="2"/>
    <col min="12284" max="12284" width="7.42578125" style="2" customWidth="1"/>
    <col min="12285" max="12285" width="54.5703125" style="2" customWidth="1"/>
    <col min="12286" max="12286" width="10.7109375" style="2" customWidth="1"/>
    <col min="12287" max="12287" width="15.140625" style="2" customWidth="1"/>
    <col min="12288" max="12288" width="17.5703125" style="2" customWidth="1"/>
    <col min="12289" max="12539" width="9.140625" style="2"/>
    <col min="12540" max="12540" width="7.42578125" style="2" customWidth="1"/>
    <col min="12541" max="12541" width="54.5703125" style="2" customWidth="1"/>
    <col min="12542" max="12542" width="10.7109375" style="2" customWidth="1"/>
    <col min="12543" max="12543" width="15.140625" style="2" customWidth="1"/>
    <col min="12544" max="12544" width="17.5703125" style="2" customWidth="1"/>
    <col min="12545" max="12795" width="9.140625" style="2"/>
    <col min="12796" max="12796" width="7.42578125" style="2" customWidth="1"/>
    <col min="12797" max="12797" width="54.5703125" style="2" customWidth="1"/>
    <col min="12798" max="12798" width="10.7109375" style="2" customWidth="1"/>
    <col min="12799" max="12799" width="15.140625" style="2" customWidth="1"/>
    <col min="12800" max="12800" width="17.5703125" style="2" customWidth="1"/>
    <col min="12801" max="13051" width="9.140625" style="2"/>
    <col min="13052" max="13052" width="7.42578125" style="2" customWidth="1"/>
    <col min="13053" max="13053" width="54.5703125" style="2" customWidth="1"/>
    <col min="13054" max="13054" width="10.7109375" style="2" customWidth="1"/>
    <col min="13055" max="13055" width="15.140625" style="2" customWidth="1"/>
    <col min="13056" max="13056" width="17.5703125" style="2" customWidth="1"/>
    <col min="13057" max="13307" width="9.140625" style="2"/>
    <col min="13308" max="13308" width="7.42578125" style="2" customWidth="1"/>
    <col min="13309" max="13309" width="54.5703125" style="2" customWidth="1"/>
    <col min="13310" max="13310" width="10.7109375" style="2" customWidth="1"/>
    <col min="13311" max="13311" width="15.140625" style="2" customWidth="1"/>
    <col min="13312" max="13312" width="17.5703125" style="2" customWidth="1"/>
    <col min="13313" max="13563" width="9.140625" style="2"/>
    <col min="13564" max="13564" width="7.42578125" style="2" customWidth="1"/>
    <col min="13565" max="13565" width="54.5703125" style="2" customWidth="1"/>
    <col min="13566" max="13566" width="10.7109375" style="2" customWidth="1"/>
    <col min="13567" max="13567" width="15.140625" style="2" customWidth="1"/>
    <col min="13568" max="13568" width="17.5703125" style="2" customWidth="1"/>
    <col min="13569" max="13819" width="9.140625" style="2"/>
    <col min="13820" max="13820" width="7.42578125" style="2" customWidth="1"/>
    <col min="13821" max="13821" width="54.5703125" style="2" customWidth="1"/>
    <col min="13822" max="13822" width="10.7109375" style="2" customWidth="1"/>
    <col min="13823" max="13823" width="15.140625" style="2" customWidth="1"/>
    <col min="13824" max="13824" width="17.5703125" style="2" customWidth="1"/>
    <col min="13825" max="14075" width="9.140625" style="2"/>
    <col min="14076" max="14076" width="7.42578125" style="2" customWidth="1"/>
    <col min="14077" max="14077" width="54.5703125" style="2" customWidth="1"/>
    <col min="14078" max="14078" width="10.7109375" style="2" customWidth="1"/>
    <col min="14079" max="14079" width="15.140625" style="2" customWidth="1"/>
    <col min="14080" max="14080" width="17.5703125" style="2" customWidth="1"/>
    <col min="14081" max="14331" width="9.140625" style="2"/>
    <col min="14332" max="14332" width="7.42578125" style="2" customWidth="1"/>
    <col min="14333" max="14333" width="54.5703125" style="2" customWidth="1"/>
    <col min="14334" max="14334" width="10.7109375" style="2" customWidth="1"/>
    <col min="14335" max="14335" width="15.140625" style="2" customWidth="1"/>
    <col min="14336" max="14336" width="17.5703125" style="2" customWidth="1"/>
    <col min="14337" max="14587" width="9.140625" style="2"/>
    <col min="14588" max="14588" width="7.42578125" style="2" customWidth="1"/>
    <col min="14589" max="14589" width="54.5703125" style="2" customWidth="1"/>
    <col min="14590" max="14590" width="10.7109375" style="2" customWidth="1"/>
    <col min="14591" max="14591" width="15.140625" style="2" customWidth="1"/>
    <col min="14592" max="14592" width="17.5703125" style="2" customWidth="1"/>
    <col min="14593" max="14843" width="9.140625" style="2"/>
    <col min="14844" max="14844" width="7.42578125" style="2" customWidth="1"/>
    <col min="14845" max="14845" width="54.5703125" style="2" customWidth="1"/>
    <col min="14846" max="14846" width="10.7109375" style="2" customWidth="1"/>
    <col min="14847" max="14847" width="15.140625" style="2" customWidth="1"/>
    <col min="14848" max="14848" width="17.5703125" style="2" customWidth="1"/>
    <col min="14849" max="15099" width="9.140625" style="2"/>
    <col min="15100" max="15100" width="7.42578125" style="2" customWidth="1"/>
    <col min="15101" max="15101" width="54.5703125" style="2" customWidth="1"/>
    <col min="15102" max="15102" width="10.7109375" style="2" customWidth="1"/>
    <col min="15103" max="15103" width="15.140625" style="2" customWidth="1"/>
    <col min="15104" max="15104" width="17.5703125" style="2" customWidth="1"/>
    <col min="15105" max="15355" width="9.140625" style="2"/>
    <col min="15356" max="15356" width="7.42578125" style="2" customWidth="1"/>
    <col min="15357" max="15357" width="54.5703125" style="2" customWidth="1"/>
    <col min="15358" max="15358" width="10.7109375" style="2" customWidth="1"/>
    <col min="15359" max="15359" width="15.140625" style="2" customWidth="1"/>
    <col min="15360" max="15360" width="17.5703125" style="2" customWidth="1"/>
    <col min="15361" max="15611" width="9.140625" style="2"/>
    <col min="15612" max="15612" width="7.42578125" style="2" customWidth="1"/>
    <col min="15613" max="15613" width="54.5703125" style="2" customWidth="1"/>
    <col min="15614" max="15614" width="10.7109375" style="2" customWidth="1"/>
    <col min="15615" max="15615" width="15.140625" style="2" customWidth="1"/>
    <col min="15616" max="15616" width="17.5703125" style="2" customWidth="1"/>
    <col min="15617" max="15867" width="9.140625" style="2"/>
    <col min="15868" max="15868" width="7.42578125" style="2" customWidth="1"/>
    <col min="15869" max="15869" width="54.5703125" style="2" customWidth="1"/>
    <col min="15870" max="15870" width="10.7109375" style="2" customWidth="1"/>
    <col min="15871" max="15871" width="15.140625" style="2" customWidth="1"/>
    <col min="15872" max="15872" width="17.5703125" style="2" customWidth="1"/>
    <col min="15873" max="16123" width="9.140625" style="2"/>
    <col min="16124" max="16124" width="7.42578125" style="2" customWidth="1"/>
    <col min="16125" max="16125" width="54.5703125" style="2" customWidth="1"/>
    <col min="16126" max="16126" width="10.7109375" style="2" customWidth="1"/>
    <col min="16127" max="16127" width="15.140625" style="2" customWidth="1"/>
    <col min="16128" max="16128" width="17.5703125" style="2" customWidth="1"/>
    <col min="16129" max="16384" width="9.140625" style="2"/>
  </cols>
  <sheetData>
    <row r="1" spans="1:4" ht="19.5" customHeight="1">
      <c r="A1" s="42"/>
      <c r="B1" s="1"/>
      <c r="C1" s="1"/>
      <c r="D1" s="16"/>
    </row>
    <row r="2" spans="1:4" ht="19.5" customHeight="1">
      <c r="A2" s="43"/>
      <c r="B2" s="44" t="s">
        <v>149</v>
      </c>
      <c r="C2" s="44"/>
      <c r="D2" s="45"/>
    </row>
    <row r="3" spans="1:4" ht="19.5" customHeight="1">
      <c r="A3" s="42"/>
      <c r="B3" s="46"/>
      <c r="C3" s="46"/>
      <c r="D3" s="47"/>
    </row>
    <row r="4" spans="1:4" ht="19.5" customHeight="1">
      <c r="A4" s="18" t="str">
        <f>+'[2]2'!A4</f>
        <v>"Эрээнцав" ХК</v>
      </c>
      <c r="B4" s="1"/>
      <c r="C4" s="1"/>
      <c r="D4" s="19" t="str">
        <f>+'2'!D4</f>
        <v>2019 оны 12 сар 31 өдөр</v>
      </c>
    </row>
    <row r="5" spans="1:4" ht="19.5" customHeight="1">
      <c r="A5" s="1" t="str">
        <f>'[2]2'!A5</f>
        <v>(Аж ахуйн нэгж байгууллагын  нэр)</v>
      </c>
      <c r="B5" s="1"/>
      <c r="C5" s="1"/>
      <c r="D5" s="48" t="str">
        <f>'[2]2'!D5</f>
        <v>(төгрөгөөр)</v>
      </c>
    </row>
    <row r="6" spans="1:4" ht="36.75" customHeight="1">
      <c r="A6" s="49" t="s">
        <v>40</v>
      </c>
      <c r="B6" s="50" t="s">
        <v>41</v>
      </c>
      <c r="C6" s="81" t="str">
        <f>'2'!C7</f>
        <v>2018 оны 12-р сарын 31</v>
      </c>
      <c r="D6" s="78" t="str">
        <f>'2'!D7</f>
        <v>2019 оны 12 сар 31 өдөр</v>
      </c>
    </row>
    <row r="7" spans="1:4" ht="19.5" customHeight="1">
      <c r="A7" s="51">
        <v>1</v>
      </c>
      <c r="B7" s="20" t="s">
        <v>150</v>
      </c>
      <c r="C7" s="22"/>
      <c r="D7" s="22">
        <v>565910000</v>
      </c>
    </row>
    <row r="8" spans="1:4" ht="19.5" customHeight="1">
      <c r="A8" s="51">
        <v>2</v>
      </c>
      <c r="B8" s="34" t="s">
        <v>151</v>
      </c>
      <c r="C8" s="22"/>
      <c r="D8" s="22">
        <v>549002935.53999996</v>
      </c>
    </row>
    <row r="9" spans="1:4" ht="19.5" customHeight="1">
      <c r="A9" s="51">
        <v>3</v>
      </c>
      <c r="B9" s="20" t="s">
        <v>152</v>
      </c>
      <c r="C9" s="229">
        <f>C7-C8</f>
        <v>0</v>
      </c>
      <c r="D9" s="38">
        <f>D7-D8</f>
        <v>16907064.460000038</v>
      </c>
    </row>
    <row r="10" spans="1:4" ht="19.5" customHeight="1">
      <c r="A10" s="51">
        <v>4</v>
      </c>
      <c r="B10" s="34" t="s">
        <v>153</v>
      </c>
      <c r="C10" s="34"/>
      <c r="D10" s="22"/>
    </row>
    <row r="11" spans="1:4" ht="19.5" customHeight="1">
      <c r="A11" s="51">
        <v>5</v>
      </c>
      <c r="B11" s="34" t="s">
        <v>154</v>
      </c>
      <c r="C11" s="38">
        <v>3393.33</v>
      </c>
      <c r="D11" s="38">
        <v>416276.29</v>
      </c>
    </row>
    <row r="12" spans="1:4" ht="19.5" customHeight="1">
      <c r="A12" s="51">
        <v>6</v>
      </c>
      <c r="B12" s="34" t="s">
        <v>155</v>
      </c>
      <c r="C12" s="22"/>
      <c r="D12" s="22"/>
    </row>
    <row r="13" spans="1:4" ht="19.5" customHeight="1">
      <c r="A13" s="51">
        <v>7</v>
      </c>
      <c r="B13" s="34" t="s">
        <v>156</v>
      </c>
      <c r="C13" s="52"/>
      <c r="D13" s="52"/>
    </row>
    <row r="14" spans="1:4" ht="19.5" customHeight="1">
      <c r="A14" s="51">
        <v>8</v>
      </c>
      <c r="B14" s="53" t="s">
        <v>157</v>
      </c>
      <c r="C14" s="22"/>
      <c r="D14" s="22"/>
    </row>
    <row r="15" spans="1:4" ht="19.5" customHeight="1">
      <c r="A15" s="51">
        <v>9</v>
      </c>
      <c r="B15" s="34" t="s">
        <v>158</v>
      </c>
      <c r="C15" s="22"/>
      <c r="D15" s="22"/>
    </row>
    <row r="16" spans="1:4" ht="19.5" customHeight="1">
      <c r="A16" s="51">
        <v>10</v>
      </c>
      <c r="B16" s="34" t="s">
        <v>159</v>
      </c>
      <c r="C16" s="22">
        <v>21391327.550000001</v>
      </c>
      <c r="D16" s="22">
        <v>35663456.549999997</v>
      </c>
    </row>
    <row r="17" spans="1:5" ht="19.5" customHeight="1">
      <c r="A17" s="51">
        <v>11</v>
      </c>
      <c r="B17" s="34" t="s">
        <v>160</v>
      </c>
      <c r="C17" s="22"/>
      <c r="D17" s="22"/>
    </row>
    <row r="18" spans="1:5" ht="19.5" customHeight="1">
      <c r="A18" s="51">
        <v>12</v>
      </c>
      <c r="B18" s="34" t="s">
        <v>161</v>
      </c>
      <c r="C18" s="22">
        <v>216624197.06999999</v>
      </c>
      <c r="D18" s="22">
        <v>2380138.5</v>
      </c>
    </row>
    <row r="19" spans="1:5" ht="19.5" customHeight="1">
      <c r="A19" s="51">
        <v>13</v>
      </c>
      <c r="B19" s="34" t="s">
        <v>162</v>
      </c>
      <c r="C19" s="230"/>
      <c r="D19" s="22"/>
    </row>
    <row r="20" spans="1:5" ht="19.5" customHeight="1">
      <c r="A20" s="51">
        <v>14</v>
      </c>
      <c r="B20" s="34" t="s">
        <v>163</v>
      </c>
      <c r="C20" s="230"/>
      <c r="D20" s="22"/>
    </row>
    <row r="21" spans="1:5" ht="19.5" customHeight="1">
      <c r="A21" s="51">
        <v>15</v>
      </c>
      <c r="B21" s="34" t="s">
        <v>164</v>
      </c>
      <c r="C21" s="230"/>
      <c r="D21" s="22"/>
    </row>
    <row r="22" spans="1:5" ht="19.5" customHeight="1">
      <c r="A22" s="51">
        <v>16</v>
      </c>
      <c r="B22" s="34" t="s">
        <v>165</v>
      </c>
      <c r="C22" s="230"/>
      <c r="D22" s="22"/>
    </row>
    <row r="23" spans="1:5" ht="19.5" customHeight="1">
      <c r="A23" s="51">
        <v>17</v>
      </c>
      <c r="B23" s="34" t="s">
        <v>166</v>
      </c>
      <c r="C23" s="230"/>
      <c r="D23" s="22"/>
    </row>
    <row r="24" spans="1:5" ht="19.5" customHeight="1">
      <c r="A24" s="51">
        <v>18</v>
      </c>
      <c r="B24" s="20" t="s">
        <v>167</v>
      </c>
      <c r="C24" s="22">
        <f>C9-C16-C17-C18-C23+C11</f>
        <v>-238012131.28999999</v>
      </c>
      <c r="D24" s="22">
        <f>D9+D11-D16-D17-D18</f>
        <v>-20720254.29999996</v>
      </c>
    </row>
    <row r="25" spans="1:5" ht="19.5" customHeight="1">
      <c r="A25" s="51">
        <v>19</v>
      </c>
      <c r="B25" s="34" t="s">
        <v>5</v>
      </c>
      <c r="C25" s="34"/>
      <c r="D25" s="22">
        <v>0</v>
      </c>
    </row>
    <row r="26" spans="1:5" ht="19.5" customHeight="1">
      <c r="A26" s="51">
        <v>20</v>
      </c>
      <c r="B26" s="20" t="s">
        <v>168</v>
      </c>
      <c r="C26" s="223">
        <f>+C24</f>
        <v>-238012131.28999999</v>
      </c>
      <c r="D26" s="22">
        <f>D24-D25</f>
        <v>-20720254.29999996</v>
      </c>
    </row>
    <row r="27" spans="1:5" ht="34.5" customHeight="1">
      <c r="A27" s="51">
        <v>21</v>
      </c>
      <c r="B27" s="54" t="s">
        <v>169</v>
      </c>
      <c r="C27" s="54"/>
      <c r="D27" s="22">
        <v>0</v>
      </c>
    </row>
    <row r="28" spans="1:5" ht="19.5" customHeight="1">
      <c r="A28" s="51">
        <v>22</v>
      </c>
      <c r="B28" s="20" t="s">
        <v>170</v>
      </c>
      <c r="C28" s="223">
        <f>+C26</f>
        <v>-238012131.28999999</v>
      </c>
      <c r="D28" s="22">
        <f>D26</f>
        <v>-20720254.29999996</v>
      </c>
      <c r="E28" s="25"/>
    </row>
    <row r="29" spans="1:5" ht="19.5" customHeight="1">
      <c r="A29" s="51">
        <v>23</v>
      </c>
      <c r="B29" s="20" t="s">
        <v>171</v>
      </c>
      <c r="C29" s="20"/>
      <c r="D29" s="22"/>
    </row>
    <row r="30" spans="1:5" ht="19.5" customHeight="1">
      <c r="A30" s="51"/>
      <c r="B30" s="34" t="s">
        <v>172</v>
      </c>
      <c r="C30" s="34"/>
      <c r="D30" s="22"/>
    </row>
    <row r="31" spans="1:5" ht="19.5" customHeight="1">
      <c r="A31" s="51"/>
      <c r="B31" s="34" t="s">
        <v>173</v>
      </c>
      <c r="C31" s="34"/>
      <c r="D31" s="22"/>
    </row>
    <row r="32" spans="1:5" ht="19.5" customHeight="1">
      <c r="A32" s="51"/>
      <c r="B32" s="34" t="s">
        <v>174</v>
      </c>
      <c r="C32" s="34"/>
      <c r="D32" s="22"/>
    </row>
    <row r="33" spans="1:4" ht="19.5" customHeight="1">
      <c r="A33" s="51">
        <v>24</v>
      </c>
      <c r="B33" s="20" t="s">
        <v>175</v>
      </c>
      <c r="C33" s="20"/>
      <c r="D33" s="22"/>
    </row>
    <row r="34" spans="1:4" ht="19.5" customHeight="1">
      <c r="A34" s="51">
        <v>25</v>
      </c>
      <c r="B34" s="20" t="s">
        <v>176</v>
      </c>
      <c r="C34" s="20"/>
      <c r="D34" s="22"/>
    </row>
    <row r="35" spans="1:4" ht="19.5" customHeight="1">
      <c r="A35" s="55"/>
      <c r="B35" s="12"/>
      <c r="C35" s="12"/>
      <c r="D35" s="56"/>
    </row>
    <row r="36" spans="1:4" ht="19.5" customHeight="1">
      <c r="A36" s="1"/>
      <c r="B36" s="1" t="s">
        <v>177</v>
      </c>
      <c r="C36" s="1"/>
      <c r="D36" s="16"/>
    </row>
    <row r="37" spans="1:4" ht="19.5" customHeight="1">
      <c r="A37" s="1"/>
      <c r="B37" s="1" t="str">
        <f>'2'!B73:C73</f>
        <v>Ерөнхий нягтлан бодогч          ______________/Д.Солонго/</v>
      </c>
      <c r="C37" s="1"/>
      <c r="D37" s="16"/>
    </row>
  </sheetData>
  <pageMargins left="0.47" right="0.16" top="0.19" bottom="0.22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workbookViewId="0">
      <selection activeCell="I17" sqref="I17"/>
    </sheetView>
  </sheetViews>
  <sheetFormatPr defaultColWidth="10.28515625" defaultRowHeight="12.75"/>
  <cols>
    <col min="1" max="1" width="2.7109375" style="59" customWidth="1"/>
    <col min="2" max="2" width="29.42578125" style="59" customWidth="1"/>
    <col min="3" max="3" width="16.85546875" style="59" customWidth="1"/>
    <col min="4" max="4" width="9.85546875" style="59" customWidth="1"/>
    <col min="5" max="5" width="10.7109375" style="59" customWidth="1"/>
    <col min="6" max="6" width="15.140625" style="59" customWidth="1"/>
    <col min="7" max="7" width="14.5703125" style="41" bestFit="1" customWidth="1"/>
    <col min="8" max="8" width="14.5703125" style="41" customWidth="1"/>
    <col min="9" max="9" width="23.85546875" style="41" bestFit="1" customWidth="1"/>
    <col min="10" max="10" width="18" style="41" customWidth="1"/>
    <col min="11" max="258" width="10.28515625" style="59"/>
    <col min="259" max="259" width="4.42578125" style="59" customWidth="1"/>
    <col min="260" max="260" width="46.5703125" style="59" customWidth="1"/>
    <col min="261" max="261" width="12" style="59" customWidth="1"/>
    <col min="262" max="262" width="12.5703125" style="59" customWidth="1"/>
    <col min="263" max="263" width="10.7109375" style="59" customWidth="1"/>
    <col min="264" max="264" width="10.85546875" style="59" customWidth="1"/>
    <col min="265" max="265" width="14" style="59" customWidth="1"/>
    <col min="266" max="266" width="13.5703125" style="59" customWidth="1"/>
    <col min="267" max="514" width="10.28515625" style="59"/>
    <col min="515" max="515" width="4.42578125" style="59" customWidth="1"/>
    <col min="516" max="516" width="46.5703125" style="59" customWidth="1"/>
    <col min="517" max="517" width="12" style="59" customWidth="1"/>
    <col min="518" max="518" width="12.5703125" style="59" customWidth="1"/>
    <col min="519" max="519" width="10.7109375" style="59" customWidth="1"/>
    <col min="520" max="520" width="10.85546875" style="59" customWidth="1"/>
    <col min="521" max="521" width="14" style="59" customWidth="1"/>
    <col min="522" max="522" width="13.5703125" style="59" customWidth="1"/>
    <col min="523" max="770" width="10.28515625" style="59"/>
    <col min="771" max="771" width="4.42578125" style="59" customWidth="1"/>
    <col min="772" max="772" width="46.5703125" style="59" customWidth="1"/>
    <col min="773" max="773" width="12" style="59" customWidth="1"/>
    <col min="774" max="774" width="12.5703125" style="59" customWidth="1"/>
    <col min="775" max="775" width="10.7109375" style="59" customWidth="1"/>
    <col min="776" max="776" width="10.85546875" style="59" customWidth="1"/>
    <col min="777" max="777" width="14" style="59" customWidth="1"/>
    <col min="778" max="778" width="13.5703125" style="59" customWidth="1"/>
    <col min="779" max="1026" width="10.28515625" style="59"/>
    <col min="1027" max="1027" width="4.42578125" style="59" customWidth="1"/>
    <col min="1028" max="1028" width="46.5703125" style="59" customWidth="1"/>
    <col min="1029" max="1029" width="12" style="59" customWidth="1"/>
    <col min="1030" max="1030" width="12.5703125" style="59" customWidth="1"/>
    <col min="1031" max="1031" width="10.7109375" style="59" customWidth="1"/>
    <col min="1032" max="1032" width="10.85546875" style="59" customWidth="1"/>
    <col min="1033" max="1033" width="14" style="59" customWidth="1"/>
    <col min="1034" max="1034" width="13.5703125" style="59" customWidth="1"/>
    <col min="1035" max="1282" width="10.28515625" style="59"/>
    <col min="1283" max="1283" width="4.42578125" style="59" customWidth="1"/>
    <col min="1284" max="1284" width="46.5703125" style="59" customWidth="1"/>
    <col min="1285" max="1285" width="12" style="59" customWidth="1"/>
    <col min="1286" max="1286" width="12.5703125" style="59" customWidth="1"/>
    <col min="1287" max="1287" width="10.7109375" style="59" customWidth="1"/>
    <col min="1288" max="1288" width="10.85546875" style="59" customWidth="1"/>
    <col min="1289" max="1289" width="14" style="59" customWidth="1"/>
    <col min="1290" max="1290" width="13.5703125" style="59" customWidth="1"/>
    <col min="1291" max="1538" width="10.28515625" style="59"/>
    <col min="1539" max="1539" width="4.42578125" style="59" customWidth="1"/>
    <col min="1540" max="1540" width="46.5703125" style="59" customWidth="1"/>
    <col min="1541" max="1541" width="12" style="59" customWidth="1"/>
    <col min="1542" max="1542" width="12.5703125" style="59" customWidth="1"/>
    <col min="1543" max="1543" width="10.7109375" style="59" customWidth="1"/>
    <col min="1544" max="1544" width="10.85546875" style="59" customWidth="1"/>
    <col min="1545" max="1545" width="14" style="59" customWidth="1"/>
    <col min="1546" max="1546" width="13.5703125" style="59" customWidth="1"/>
    <col min="1547" max="1794" width="10.28515625" style="59"/>
    <col min="1795" max="1795" width="4.42578125" style="59" customWidth="1"/>
    <col min="1796" max="1796" width="46.5703125" style="59" customWidth="1"/>
    <col min="1797" max="1797" width="12" style="59" customWidth="1"/>
    <col min="1798" max="1798" width="12.5703125" style="59" customWidth="1"/>
    <col min="1799" max="1799" width="10.7109375" style="59" customWidth="1"/>
    <col min="1800" max="1800" width="10.85546875" style="59" customWidth="1"/>
    <col min="1801" max="1801" width="14" style="59" customWidth="1"/>
    <col min="1802" max="1802" width="13.5703125" style="59" customWidth="1"/>
    <col min="1803" max="2050" width="10.28515625" style="59"/>
    <col min="2051" max="2051" width="4.42578125" style="59" customWidth="1"/>
    <col min="2052" max="2052" width="46.5703125" style="59" customWidth="1"/>
    <col min="2053" max="2053" width="12" style="59" customWidth="1"/>
    <col min="2054" max="2054" width="12.5703125" style="59" customWidth="1"/>
    <col min="2055" max="2055" width="10.7109375" style="59" customWidth="1"/>
    <col min="2056" max="2056" width="10.85546875" style="59" customWidth="1"/>
    <col min="2057" max="2057" width="14" style="59" customWidth="1"/>
    <col min="2058" max="2058" width="13.5703125" style="59" customWidth="1"/>
    <col min="2059" max="2306" width="10.28515625" style="59"/>
    <col min="2307" max="2307" width="4.42578125" style="59" customWidth="1"/>
    <col min="2308" max="2308" width="46.5703125" style="59" customWidth="1"/>
    <col min="2309" max="2309" width="12" style="59" customWidth="1"/>
    <col min="2310" max="2310" width="12.5703125" style="59" customWidth="1"/>
    <col min="2311" max="2311" width="10.7109375" style="59" customWidth="1"/>
    <col min="2312" max="2312" width="10.85546875" style="59" customWidth="1"/>
    <col min="2313" max="2313" width="14" style="59" customWidth="1"/>
    <col min="2314" max="2314" width="13.5703125" style="59" customWidth="1"/>
    <col min="2315" max="2562" width="10.28515625" style="59"/>
    <col min="2563" max="2563" width="4.42578125" style="59" customWidth="1"/>
    <col min="2564" max="2564" width="46.5703125" style="59" customWidth="1"/>
    <col min="2565" max="2565" width="12" style="59" customWidth="1"/>
    <col min="2566" max="2566" width="12.5703125" style="59" customWidth="1"/>
    <col min="2567" max="2567" width="10.7109375" style="59" customWidth="1"/>
    <col min="2568" max="2568" width="10.85546875" style="59" customWidth="1"/>
    <col min="2569" max="2569" width="14" style="59" customWidth="1"/>
    <col min="2570" max="2570" width="13.5703125" style="59" customWidth="1"/>
    <col min="2571" max="2818" width="10.28515625" style="59"/>
    <col min="2819" max="2819" width="4.42578125" style="59" customWidth="1"/>
    <col min="2820" max="2820" width="46.5703125" style="59" customWidth="1"/>
    <col min="2821" max="2821" width="12" style="59" customWidth="1"/>
    <col min="2822" max="2822" width="12.5703125" style="59" customWidth="1"/>
    <col min="2823" max="2823" width="10.7109375" style="59" customWidth="1"/>
    <col min="2824" max="2824" width="10.85546875" style="59" customWidth="1"/>
    <col min="2825" max="2825" width="14" style="59" customWidth="1"/>
    <col min="2826" max="2826" width="13.5703125" style="59" customWidth="1"/>
    <col min="2827" max="3074" width="10.28515625" style="59"/>
    <col min="3075" max="3075" width="4.42578125" style="59" customWidth="1"/>
    <col min="3076" max="3076" width="46.5703125" style="59" customWidth="1"/>
    <col min="3077" max="3077" width="12" style="59" customWidth="1"/>
    <col min="3078" max="3078" width="12.5703125" style="59" customWidth="1"/>
    <col min="3079" max="3079" width="10.7109375" style="59" customWidth="1"/>
    <col min="3080" max="3080" width="10.85546875" style="59" customWidth="1"/>
    <col min="3081" max="3081" width="14" style="59" customWidth="1"/>
    <col min="3082" max="3082" width="13.5703125" style="59" customWidth="1"/>
    <col min="3083" max="3330" width="10.28515625" style="59"/>
    <col min="3331" max="3331" width="4.42578125" style="59" customWidth="1"/>
    <col min="3332" max="3332" width="46.5703125" style="59" customWidth="1"/>
    <col min="3333" max="3333" width="12" style="59" customWidth="1"/>
    <col min="3334" max="3334" width="12.5703125" style="59" customWidth="1"/>
    <col min="3335" max="3335" width="10.7109375" style="59" customWidth="1"/>
    <col min="3336" max="3336" width="10.85546875" style="59" customWidth="1"/>
    <col min="3337" max="3337" width="14" style="59" customWidth="1"/>
    <col min="3338" max="3338" width="13.5703125" style="59" customWidth="1"/>
    <col min="3339" max="3586" width="10.28515625" style="59"/>
    <col min="3587" max="3587" width="4.42578125" style="59" customWidth="1"/>
    <col min="3588" max="3588" width="46.5703125" style="59" customWidth="1"/>
    <col min="3589" max="3589" width="12" style="59" customWidth="1"/>
    <col min="3590" max="3590" width="12.5703125" style="59" customWidth="1"/>
    <col min="3591" max="3591" width="10.7109375" style="59" customWidth="1"/>
    <col min="3592" max="3592" width="10.85546875" style="59" customWidth="1"/>
    <col min="3593" max="3593" width="14" style="59" customWidth="1"/>
    <col min="3594" max="3594" width="13.5703125" style="59" customWidth="1"/>
    <col min="3595" max="3842" width="10.28515625" style="59"/>
    <col min="3843" max="3843" width="4.42578125" style="59" customWidth="1"/>
    <col min="3844" max="3844" width="46.5703125" style="59" customWidth="1"/>
    <col min="3845" max="3845" width="12" style="59" customWidth="1"/>
    <col min="3846" max="3846" width="12.5703125" style="59" customWidth="1"/>
    <col min="3847" max="3847" width="10.7109375" style="59" customWidth="1"/>
    <col min="3848" max="3848" width="10.85546875" style="59" customWidth="1"/>
    <col min="3849" max="3849" width="14" style="59" customWidth="1"/>
    <col min="3850" max="3850" width="13.5703125" style="59" customWidth="1"/>
    <col min="3851" max="4098" width="10.28515625" style="59"/>
    <col min="4099" max="4099" width="4.42578125" style="59" customWidth="1"/>
    <col min="4100" max="4100" width="46.5703125" style="59" customWidth="1"/>
    <col min="4101" max="4101" width="12" style="59" customWidth="1"/>
    <col min="4102" max="4102" width="12.5703125" style="59" customWidth="1"/>
    <col min="4103" max="4103" width="10.7109375" style="59" customWidth="1"/>
    <col min="4104" max="4104" width="10.85546875" style="59" customWidth="1"/>
    <col min="4105" max="4105" width="14" style="59" customWidth="1"/>
    <col min="4106" max="4106" width="13.5703125" style="59" customWidth="1"/>
    <col min="4107" max="4354" width="10.28515625" style="59"/>
    <col min="4355" max="4355" width="4.42578125" style="59" customWidth="1"/>
    <col min="4356" max="4356" width="46.5703125" style="59" customWidth="1"/>
    <col min="4357" max="4357" width="12" style="59" customWidth="1"/>
    <col min="4358" max="4358" width="12.5703125" style="59" customWidth="1"/>
    <col min="4359" max="4359" width="10.7109375" style="59" customWidth="1"/>
    <col min="4360" max="4360" width="10.85546875" style="59" customWidth="1"/>
    <col min="4361" max="4361" width="14" style="59" customWidth="1"/>
    <col min="4362" max="4362" width="13.5703125" style="59" customWidth="1"/>
    <col min="4363" max="4610" width="10.28515625" style="59"/>
    <col min="4611" max="4611" width="4.42578125" style="59" customWidth="1"/>
    <col min="4612" max="4612" width="46.5703125" style="59" customWidth="1"/>
    <col min="4613" max="4613" width="12" style="59" customWidth="1"/>
    <col min="4614" max="4614" width="12.5703125" style="59" customWidth="1"/>
    <col min="4615" max="4615" width="10.7109375" style="59" customWidth="1"/>
    <col min="4616" max="4616" width="10.85546875" style="59" customWidth="1"/>
    <col min="4617" max="4617" width="14" style="59" customWidth="1"/>
    <col min="4618" max="4618" width="13.5703125" style="59" customWidth="1"/>
    <col min="4619" max="4866" width="10.28515625" style="59"/>
    <col min="4867" max="4867" width="4.42578125" style="59" customWidth="1"/>
    <col min="4868" max="4868" width="46.5703125" style="59" customWidth="1"/>
    <col min="4869" max="4869" width="12" style="59" customWidth="1"/>
    <col min="4870" max="4870" width="12.5703125" style="59" customWidth="1"/>
    <col min="4871" max="4871" width="10.7109375" style="59" customWidth="1"/>
    <col min="4872" max="4872" width="10.85546875" style="59" customWidth="1"/>
    <col min="4873" max="4873" width="14" style="59" customWidth="1"/>
    <col min="4874" max="4874" width="13.5703125" style="59" customWidth="1"/>
    <col min="4875" max="5122" width="10.28515625" style="59"/>
    <col min="5123" max="5123" width="4.42578125" style="59" customWidth="1"/>
    <col min="5124" max="5124" width="46.5703125" style="59" customWidth="1"/>
    <col min="5125" max="5125" width="12" style="59" customWidth="1"/>
    <col min="5126" max="5126" width="12.5703125" style="59" customWidth="1"/>
    <col min="5127" max="5127" width="10.7109375" style="59" customWidth="1"/>
    <col min="5128" max="5128" width="10.85546875" style="59" customWidth="1"/>
    <col min="5129" max="5129" width="14" style="59" customWidth="1"/>
    <col min="5130" max="5130" width="13.5703125" style="59" customWidth="1"/>
    <col min="5131" max="5378" width="10.28515625" style="59"/>
    <col min="5379" max="5379" width="4.42578125" style="59" customWidth="1"/>
    <col min="5380" max="5380" width="46.5703125" style="59" customWidth="1"/>
    <col min="5381" max="5381" width="12" style="59" customWidth="1"/>
    <col min="5382" max="5382" width="12.5703125" style="59" customWidth="1"/>
    <col min="5383" max="5383" width="10.7109375" style="59" customWidth="1"/>
    <col min="5384" max="5384" width="10.85546875" style="59" customWidth="1"/>
    <col min="5385" max="5385" width="14" style="59" customWidth="1"/>
    <col min="5386" max="5386" width="13.5703125" style="59" customWidth="1"/>
    <col min="5387" max="5634" width="10.28515625" style="59"/>
    <col min="5635" max="5635" width="4.42578125" style="59" customWidth="1"/>
    <col min="5636" max="5636" width="46.5703125" style="59" customWidth="1"/>
    <col min="5637" max="5637" width="12" style="59" customWidth="1"/>
    <col min="5638" max="5638" width="12.5703125" style="59" customWidth="1"/>
    <col min="5639" max="5639" width="10.7109375" style="59" customWidth="1"/>
    <col min="5640" max="5640" width="10.85546875" style="59" customWidth="1"/>
    <col min="5641" max="5641" width="14" style="59" customWidth="1"/>
    <col min="5642" max="5642" width="13.5703125" style="59" customWidth="1"/>
    <col min="5643" max="5890" width="10.28515625" style="59"/>
    <col min="5891" max="5891" width="4.42578125" style="59" customWidth="1"/>
    <col min="5892" max="5892" width="46.5703125" style="59" customWidth="1"/>
    <col min="5893" max="5893" width="12" style="59" customWidth="1"/>
    <col min="5894" max="5894" width="12.5703125" style="59" customWidth="1"/>
    <col min="5895" max="5895" width="10.7109375" style="59" customWidth="1"/>
    <col min="5896" max="5896" width="10.85546875" style="59" customWidth="1"/>
    <col min="5897" max="5897" width="14" style="59" customWidth="1"/>
    <col min="5898" max="5898" width="13.5703125" style="59" customWidth="1"/>
    <col min="5899" max="6146" width="10.28515625" style="59"/>
    <col min="6147" max="6147" width="4.42578125" style="59" customWidth="1"/>
    <col min="6148" max="6148" width="46.5703125" style="59" customWidth="1"/>
    <col min="6149" max="6149" width="12" style="59" customWidth="1"/>
    <col min="6150" max="6150" width="12.5703125" style="59" customWidth="1"/>
    <col min="6151" max="6151" width="10.7109375" style="59" customWidth="1"/>
    <col min="6152" max="6152" width="10.85546875" style="59" customWidth="1"/>
    <col min="6153" max="6153" width="14" style="59" customWidth="1"/>
    <col min="6154" max="6154" width="13.5703125" style="59" customWidth="1"/>
    <col min="6155" max="6402" width="10.28515625" style="59"/>
    <col min="6403" max="6403" width="4.42578125" style="59" customWidth="1"/>
    <col min="6404" max="6404" width="46.5703125" style="59" customWidth="1"/>
    <col min="6405" max="6405" width="12" style="59" customWidth="1"/>
    <col min="6406" max="6406" width="12.5703125" style="59" customWidth="1"/>
    <col min="6407" max="6407" width="10.7109375" style="59" customWidth="1"/>
    <col min="6408" max="6408" width="10.85546875" style="59" customWidth="1"/>
    <col min="6409" max="6409" width="14" style="59" customWidth="1"/>
    <col min="6410" max="6410" width="13.5703125" style="59" customWidth="1"/>
    <col min="6411" max="6658" width="10.28515625" style="59"/>
    <col min="6659" max="6659" width="4.42578125" style="59" customWidth="1"/>
    <col min="6660" max="6660" width="46.5703125" style="59" customWidth="1"/>
    <col min="6661" max="6661" width="12" style="59" customWidth="1"/>
    <col min="6662" max="6662" width="12.5703125" style="59" customWidth="1"/>
    <col min="6663" max="6663" width="10.7109375" style="59" customWidth="1"/>
    <col min="6664" max="6664" width="10.85546875" style="59" customWidth="1"/>
    <col min="6665" max="6665" width="14" style="59" customWidth="1"/>
    <col min="6666" max="6666" width="13.5703125" style="59" customWidth="1"/>
    <col min="6667" max="6914" width="10.28515625" style="59"/>
    <col min="6915" max="6915" width="4.42578125" style="59" customWidth="1"/>
    <col min="6916" max="6916" width="46.5703125" style="59" customWidth="1"/>
    <col min="6917" max="6917" width="12" style="59" customWidth="1"/>
    <col min="6918" max="6918" width="12.5703125" style="59" customWidth="1"/>
    <col min="6919" max="6919" width="10.7109375" style="59" customWidth="1"/>
    <col min="6920" max="6920" width="10.85546875" style="59" customWidth="1"/>
    <col min="6921" max="6921" width="14" style="59" customWidth="1"/>
    <col min="6922" max="6922" width="13.5703125" style="59" customWidth="1"/>
    <col min="6923" max="7170" width="10.28515625" style="59"/>
    <col min="7171" max="7171" width="4.42578125" style="59" customWidth="1"/>
    <col min="7172" max="7172" width="46.5703125" style="59" customWidth="1"/>
    <col min="7173" max="7173" width="12" style="59" customWidth="1"/>
    <col min="7174" max="7174" width="12.5703125" style="59" customWidth="1"/>
    <col min="7175" max="7175" width="10.7109375" style="59" customWidth="1"/>
    <col min="7176" max="7176" width="10.85546875" style="59" customWidth="1"/>
    <col min="7177" max="7177" width="14" style="59" customWidth="1"/>
    <col min="7178" max="7178" width="13.5703125" style="59" customWidth="1"/>
    <col min="7179" max="7426" width="10.28515625" style="59"/>
    <col min="7427" max="7427" width="4.42578125" style="59" customWidth="1"/>
    <col min="7428" max="7428" width="46.5703125" style="59" customWidth="1"/>
    <col min="7429" max="7429" width="12" style="59" customWidth="1"/>
    <col min="7430" max="7430" width="12.5703125" style="59" customWidth="1"/>
    <col min="7431" max="7431" width="10.7109375" style="59" customWidth="1"/>
    <col min="7432" max="7432" width="10.85546875" style="59" customWidth="1"/>
    <col min="7433" max="7433" width="14" style="59" customWidth="1"/>
    <col min="7434" max="7434" width="13.5703125" style="59" customWidth="1"/>
    <col min="7435" max="7682" width="10.28515625" style="59"/>
    <col min="7683" max="7683" width="4.42578125" style="59" customWidth="1"/>
    <col min="7684" max="7684" width="46.5703125" style="59" customWidth="1"/>
    <col min="7685" max="7685" width="12" style="59" customWidth="1"/>
    <col min="7686" max="7686" width="12.5703125" style="59" customWidth="1"/>
    <col min="7687" max="7687" width="10.7109375" style="59" customWidth="1"/>
    <col min="7688" max="7688" width="10.85546875" style="59" customWidth="1"/>
    <col min="7689" max="7689" width="14" style="59" customWidth="1"/>
    <col min="7690" max="7690" width="13.5703125" style="59" customWidth="1"/>
    <col min="7691" max="7938" width="10.28515625" style="59"/>
    <col min="7939" max="7939" width="4.42578125" style="59" customWidth="1"/>
    <col min="7940" max="7940" width="46.5703125" style="59" customWidth="1"/>
    <col min="7941" max="7941" width="12" style="59" customWidth="1"/>
    <col min="7942" max="7942" width="12.5703125" style="59" customWidth="1"/>
    <col min="7943" max="7943" width="10.7109375" style="59" customWidth="1"/>
    <col min="7944" max="7944" width="10.85546875" style="59" customWidth="1"/>
    <col min="7945" max="7945" width="14" style="59" customWidth="1"/>
    <col min="7946" max="7946" width="13.5703125" style="59" customWidth="1"/>
    <col min="7947" max="8194" width="10.28515625" style="59"/>
    <col min="8195" max="8195" width="4.42578125" style="59" customWidth="1"/>
    <col min="8196" max="8196" width="46.5703125" style="59" customWidth="1"/>
    <col min="8197" max="8197" width="12" style="59" customWidth="1"/>
    <col min="8198" max="8198" width="12.5703125" style="59" customWidth="1"/>
    <col min="8199" max="8199" width="10.7109375" style="59" customWidth="1"/>
    <col min="8200" max="8200" width="10.85546875" style="59" customWidth="1"/>
    <col min="8201" max="8201" width="14" style="59" customWidth="1"/>
    <col min="8202" max="8202" width="13.5703125" style="59" customWidth="1"/>
    <col min="8203" max="8450" width="10.28515625" style="59"/>
    <col min="8451" max="8451" width="4.42578125" style="59" customWidth="1"/>
    <col min="8452" max="8452" width="46.5703125" style="59" customWidth="1"/>
    <col min="8453" max="8453" width="12" style="59" customWidth="1"/>
    <col min="8454" max="8454" width="12.5703125" style="59" customWidth="1"/>
    <col min="8455" max="8455" width="10.7109375" style="59" customWidth="1"/>
    <col min="8456" max="8456" width="10.85546875" style="59" customWidth="1"/>
    <col min="8457" max="8457" width="14" style="59" customWidth="1"/>
    <col min="8458" max="8458" width="13.5703125" style="59" customWidth="1"/>
    <col min="8459" max="8706" width="10.28515625" style="59"/>
    <col min="8707" max="8707" width="4.42578125" style="59" customWidth="1"/>
    <col min="8708" max="8708" width="46.5703125" style="59" customWidth="1"/>
    <col min="8709" max="8709" width="12" style="59" customWidth="1"/>
    <col min="8710" max="8710" width="12.5703125" style="59" customWidth="1"/>
    <col min="8711" max="8711" width="10.7109375" style="59" customWidth="1"/>
    <col min="8712" max="8712" width="10.85546875" style="59" customWidth="1"/>
    <col min="8713" max="8713" width="14" style="59" customWidth="1"/>
    <col min="8714" max="8714" width="13.5703125" style="59" customWidth="1"/>
    <col min="8715" max="8962" width="10.28515625" style="59"/>
    <col min="8963" max="8963" width="4.42578125" style="59" customWidth="1"/>
    <col min="8964" max="8964" width="46.5703125" style="59" customWidth="1"/>
    <col min="8965" max="8965" width="12" style="59" customWidth="1"/>
    <col min="8966" max="8966" width="12.5703125" style="59" customWidth="1"/>
    <col min="8967" max="8967" width="10.7109375" style="59" customWidth="1"/>
    <col min="8968" max="8968" width="10.85546875" style="59" customWidth="1"/>
    <col min="8969" max="8969" width="14" style="59" customWidth="1"/>
    <col min="8970" max="8970" width="13.5703125" style="59" customWidth="1"/>
    <col min="8971" max="9218" width="10.28515625" style="59"/>
    <col min="9219" max="9219" width="4.42578125" style="59" customWidth="1"/>
    <col min="9220" max="9220" width="46.5703125" style="59" customWidth="1"/>
    <col min="9221" max="9221" width="12" style="59" customWidth="1"/>
    <col min="9222" max="9222" width="12.5703125" style="59" customWidth="1"/>
    <col min="9223" max="9223" width="10.7109375" style="59" customWidth="1"/>
    <col min="9224" max="9224" width="10.85546875" style="59" customWidth="1"/>
    <col min="9225" max="9225" width="14" style="59" customWidth="1"/>
    <col min="9226" max="9226" width="13.5703125" style="59" customWidth="1"/>
    <col min="9227" max="9474" width="10.28515625" style="59"/>
    <col min="9475" max="9475" width="4.42578125" style="59" customWidth="1"/>
    <col min="9476" max="9476" width="46.5703125" style="59" customWidth="1"/>
    <col min="9477" max="9477" width="12" style="59" customWidth="1"/>
    <col min="9478" max="9478" width="12.5703125" style="59" customWidth="1"/>
    <col min="9479" max="9479" width="10.7109375" style="59" customWidth="1"/>
    <col min="9480" max="9480" width="10.85546875" style="59" customWidth="1"/>
    <col min="9481" max="9481" width="14" style="59" customWidth="1"/>
    <col min="9482" max="9482" width="13.5703125" style="59" customWidth="1"/>
    <col min="9483" max="9730" width="10.28515625" style="59"/>
    <col min="9731" max="9731" width="4.42578125" style="59" customWidth="1"/>
    <col min="9732" max="9732" width="46.5703125" style="59" customWidth="1"/>
    <col min="9733" max="9733" width="12" style="59" customWidth="1"/>
    <col min="9734" max="9734" width="12.5703125" style="59" customWidth="1"/>
    <col min="9735" max="9735" width="10.7109375" style="59" customWidth="1"/>
    <col min="9736" max="9736" width="10.85546875" style="59" customWidth="1"/>
    <col min="9737" max="9737" width="14" style="59" customWidth="1"/>
    <col min="9738" max="9738" width="13.5703125" style="59" customWidth="1"/>
    <col min="9739" max="9986" width="10.28515625" style="59"/>
    <col min="9987" max="9987" width="4.42578125" style="59" customWidth="1"/>
    <col min="9988" max="9988" width="46.5703125" style="59" customWidth="1"/>
    <col min="9989" max="9989" width="12" style="59" customWidth="1"/>
    <col min="9990" max="9990" width="12.5703125" style="59" customWidth="1"/>
    <col min="9991" max="9991" width="10.7109375" style="59" customWidth="1"/>
    <col min="9992" max="9992" width="10.85546875" style="59" customWidth="1"/>
    <col min="9993" max="9993" width="14" style="59" customWidth="1"/>
    <col min="9994" max="9994" width="13.5703125" style="59" customWidth="1"/>
    <col min="9995" max="10242" width="10.28515625" style="59"/>
    <col min="10243" max="10243" width="4.42578125" style="59" customWidth="1"/>
    <col min="10244" max="10244" width="46.5703125" style="59" customWidth="1"/>
    <col min="10245" max="10245" width="12" style="59" customWidth="1"/>
    <col min="10246" max="10246" width="12.5703125" style="59" customWidth="1"/>
    <col min="10247" max="10247" width="10.7109375" style="59" customWidth="1"/>
    <col min="10248" max="10248" width="10.85546875" style="59" customWidth="1"/>
    <col min="10249" max="10249" width="14" style="59" customWidth="1"/>
    <col min="10250" max="10250" width="13.5703125" style="59" customWidth="1"/>
    <col min="10251" max="10498" width="10.28515625" style="59"/>
    <col min="10499" max="10499" width="4.42578125" style="59" customWidth="1"/>
    <col min="10500" max="10500" width="46.5703125" style="59" customWidth="1"/>
    <col min="10501" max="10501" width="12" style="59" customWidth="1"/>
    <col min="10502" max="10502" width="12.5703125" style="59" customWidth="1"/>
    <col min="10503" max="10503" width="10.7109375" style="59" customWidth="1"/>
    <col min="10504" max="10504" width="10.85546875" style="59" customWidth="1"/>
    <col min="10505" max="10505" width="14" style="59" customWidth="1"/>
    <col min="10506" max="10506" width="13.5703125" style="59" customWidth="1"/>
    <col min="10507" max="10754" width="10.28515625" style="59"/>
    <col min="10755" max="10755" width="4.42578125" style="59" customWidth="1"/>
    <col min="10756" max="10756" width="46.5703125" style="59" customWidth="1"/>
    <col min="10757" max="10757" width="12" style="59" customWidth="1"/>
    <col min="10758" max="10758" width="12.5703125" style="59" customWidth="1"/>
    <col min="10759" max="10759" width="10.7109375" style="59" customWidth="1"/>
    <col min="10760" max="10760" width="10.85546875" style="59" customWidth="1"/>
    <col min="10761" max="10761" width="14" style="59" customWidth="1"/>
    <col min="10762" max="10762" width="13.5703125" style="59" customWidth="1"/>
    <col min="10763" max="11010" width="10.28515625" style="59"/>
    <col min="11011" max="11011" width="4.42578125" style="59" customWidth="1"/>
    <col min="11012" max="11012" width="46.5703125" style="59" customWidth="1"/>
    <col min="11013" max="11013" width="12" style="59" customWidth="1"/>
    <col min="11014" max="11014" width="12.5703125" style="59" customWidth="1"/>
    <col min="11015" max="11015" width="10.7109375" style="59" customWidth="1"/>
    <col min="11016" max="11016" width="10.85546875" style="59" customWidth="1"/>
    <col min="11017" max="11017" width="14" style="59" customWidth="1"/>
    <col min="11018" max="11018" width="13.5703125" style="59" customWidth="1"/>
    <col min="11019" max="11266" width="10.28515625" style="59"/>
    <col min="11267" max="11267" width="4.42578125" style="59" customWidth="1"/>
    <col min="11268" max="11268" width="46.5703125" style="59" customWidth="1"/>
    <col min="11269" max="11269" width="12" style="59" customWidth="1"/>
    <col min="11270" max="11270" width="12.5703125" style="59" customWidth="1"/>
    <col min="11271" max="11271" width="10.7109375" style="59" customWidth="1"/>
    <col min="11272" max="11272" width="10.85546875" style="59" customWidth="1"/>
    <col min="11273" max="11273" width="14" style="59" customWidth="1"/>
    <col min="11274" max="11274" width="13.5703125" style="59" customWidth="1"/>
    <col min="11275" max="11522" width="10.28515625" style="59"/>
    <col min="11523" max="11523" width="4.42578125" style="59" customWidth="1"/>
    <col min="11524" max="11524" width="46.5703125" style="59" customWidth="1"/>
    <col min="11525" max="11525" width="12" style="59" customWidth="1"/>
    <col min="11526" max="11526" width="12.5703125" style="59" customWidth="1"/>
    <col min="11527" max="11527" width="10.7109375" style="59" customWidth="1"/>
    <col min="11528" max="11528" width="10.85546875" style="59" customWidth="1"/>
    <col min="11529" max="11529" width="14" style="59" customWidth="1"/>
    <col min="11530" max="11530" width="13.5703125" style="59" customWidth="1"/>
    <col min="11531" max="11778" width="10.28515625" style="59"/>
    <col min="11779" max="11779" width="4.42578125" style="59" customWidth="1"/>
    <col min="11780" max="11780" width="46.5703125" style="59" customWidth="1"/>
    <col min="11781" max="11781" width="12" style="59" customWidth="1"/>
    <col min="11782" max="11782" width="12.5703125" style="59" customWidth="1"/>
    <col min="11783" max="11783" width="10.7109375" style="59" customWidth="1"/>
    <col min="11784" max="11784" width="10.85546875" style="59" customWidth="1"/>
    <col min="11785" max="11785" width="14" style="59" customWidth="1"/>
    <col min="11786" max="11786" width="13.5703125" style="59" customWidth="1"/>
    <col min="11787" max="12034" width="10.28515625" style="59"/>
    <col min="12035" max="12035" width="4.42578125" style="59" customWidth="1"/>
    <col min="12036" max="12036" width="46.5703125" style="59" customWidth="1"/>
    <col min="12037" max="12037" width="12" style="59" customWidth="1"/>
    <col min="12038" max="12038" width="12.5703125" style="59" customWidth="1"/>
    <col min="12039" max="12039" width="10.7109375" style="59" customWidth="1"/>
    <col min="12040" max="12040" width="10.85546875" style="59" customWidth="1"/>
    <col min="12041" max="12041" width="14" style="59" customWidth="1"/>
    <col min="12042" max="12042" width="13.5703125" style="59" customWidth="1"/>
    <col min="12043" max="12290" width="10.28515625" style="59"/>
    <col min="12291" max="12291" width="4.42578125" style="59" customWidth="1"/>
    <col min="12292" max="12292" width="46.5703125" style="59" customWidth="1"/>
    <col min="12293" max="12293" width="12" style="59" customWidth="1"/>
    <col min="12294" max="12294" width="12.5703125" style="59" customWidth="1"/>
    <col min="12295" max="12295" width="10.7109375" style="59" customWidth="1"/>
    <col min="12296" max="12296" width="10.85546875" style="59" customWidth="1"/>
    <col min="12297" max="12297" width="14" style="59" customWidth="1"/>
    <col min="12298" max="12298" width="13.5703125" style="59" customWidth="1"/>
    <col min="12299" max="12546" width="10.28515625" style="59"/>
    <col min="12547" max="12547" width="4.42578125" style="59" customWidth="1"/>
    <col min="12548" max="12548" width="46.5703125" style="59" customWidth="1"/>
    <col min="12549" max="12549" width="12" style="59" customWidth="1"/>
    <col min="12550" max="12550" width="12.5703125" style="59" customWidth="1"/>
    <col min="12551" max="12551" width="10.7109375" style="59" customWidth="1"/>
    <col min="12552" max="12552" width="10.85546875" style="59" customWidth="1"/>
    <col min="12553" max="12553" width="14" style="59" customWidth="1"/>
    <col min="12554" max="12554" width="13.5703125" style="59" customWidth="1"/>
    <col min="12555" max="12802" width="10.28515625" style="59"/>
    <col min="12803" max="12803" width="4.42578125" style="59" customWidth="1"/>
    <col min="12804" max="12804" width="46.5703125" style="59" customWidth="1"/>
    <col min="12805" max="12805" width="12" style="59" customWidth="1"/>
    <col min="12806" max="12806" width="12.5703125" style="59" customWidth="1"/>
    <col min="12807" max="12807" width="10.7109375" style="59" customWidth="1"/>
    <col min="12808" max="12808" width="10.85546875" style="59" customWidth="1"/>
    <col min="12809" max="12809" width="14" style="59" customWidth="1"/>
    <col min="12810" max="12810" width="13.5703125" style="59" customWidth="1"/>
    <col min="12811" max="13058" width="10.28515625" style="59"/>
    <col min="13059" max="13059" width="4.42578125" style="59" customWidth="1"/>
    <col min="13060" max="13060" width="46.5703125" style="59" customWidth="1"/>
    <col min="13061" max="13061" width="12" style="59" customWidth="1"/>
    <col min="13062" max="13062" width="12.5703125" style="59" customWidth="1"/>
    <col min="13063" max="13063" width="10.7109375" style="59" customWidth="1"/>
    <col min="13064" max="13064" width="10.85546875" style="59" customWidth="1"/>
    <col min="13065" max="13065" width="14" style="59" customWidth="1"/>
    <col min="13066" max="13066" width="13.5703125" style="59" customWidth="1"/>
    <col min="13067" max="13314" width="10.28515625" style="59"/>
    <col min="13315" max="13315" width="4.42578125" style="59" customWidth="1"/>
    <col min="13316" max="13316" width="46.5703125" style="59" customWidth="1"/>
    <col min="13317" max="13317" width="12" style="59" customWidth="1"/>
    <col min="13318" max="13318" width="12.5703125" style="59" customWidth="1"/>
    <col min="13319" max="13319" width="10.7109375" style="59" customWidth="1"/>
    <col min="13320" max="13320" width="10.85546875" style="59" customWidth="1"/>
    <col min="13321" max="13321" width="14" style="59" customWidth="1"/>
    <col min="13322" max="13322" width="13.5703125" style="59" customWidth="1"/>
    <col min="13323" max="13570" width="10.28515625" style="59"/>
    <col min="13571" max="13571" width="4.42578125" style="59" customWidth="1"/>
    <col min="13572" max="13572" width="46.5703125" style="59" customWidth="1"/>
    <col min="13573" max="13573" width="12" style="59" customWidth="1"/>
    <col min="13574" max="13574" width="12.5703125" style="59" customWidth="1"/>
    <col min="13575" max="13575" width="10.7109375" style="59" customWidth="1"/>
    <col min="13576" max="13576" width="10.85546875" style="59" customWidth="1"/>
    <col min="13577" max="13577" width="14" style="59" customWidth="1"/>
    <col min="13578" max="13578" width="13.5703125" style="59" customWidth="1"/>
    <col min="13579" max="13826" width="10.28515625" style="59"/>
    <col min="13827" max="13827" width="4.42578125" style="59" customWidth="1"/>
    <col min="13828" max="13828" width="46.5703125" style="59" customWidth="1"/>
    <col min="13829" max="13829" width="12" style="59" customWidth="1"/>
    <col min="13830" max="13830" width="12.5703125" style="59" customWidth="1"/>
    <col min="13831" max="13831" width="10.7109375" style="59" customWidth="1"/>
    <col min="13832" max="13832" width="10.85546875" style="59" customWidth="1"/>
    <col min="13833" max="13833" width="14" style="59" customWidth="1"/>
    <col min="13834" max="13834" width="13.5703125" style="59" customWidth="1"/>
    <col min="13835" max="14082" width="10.28515625" style="59"/>
    <col min="14083" max="14083" width="4.42578125" style="59" customWidth="1"/>
    <col min="14084" max="14084" width="46.5703125" style="59" customWidth="1"/>
    <col min="14085" max="14085" width="12" style="59" customWidth="1"/>
    <col min="14086" max="14086" width="12.5703125" style="59" customWidth="1"/>
    <col min="14087" max="14087" width="10.7109375" style="59" customWidth="1"/>
    <col min="14088" max="14088" width="10.85546875" style="59" customWidth="1"/>
    <col min="14089" max="14089" width="14" style="59" customWidth="1"/>
    <col min="14090" max="14090" width="13.5703125" style="59" customWidth="1"/>
    <col min="14091" max="14338" width="10.28515625" style="59"/>
    <col min="14339" max="14339" width="4.42578125" style="59" customWidth="1"/>
    <col min="14340" max="14340" width="46.5703125" style="59" customWidth="1"/>
    <col min="14341" max="14341" width="12" style="59" customWidth="1"/>
    <col min="14342" max="14342" width="12.5703125" style="59" customWidth="1"/>
    <col min="14343" max="14343" width="10.7109375" style="59" customWidth="1"/>
    <col min="14344" max="14344" width="10.85546875" style="59" customWidth="1"/>
    <col min="14345" max="14345" width="14" style="59" customWidth="1"/>
    <col min="14346" max="14346" width="13.5703125" style="59" customWidth="1"/>
    <col min="14347" max="14594" width="10.28515625" style="59"/>
    <col min="14595" max="14595" width="4.42578125" style="59" customWidth="1"/>
    <col min="14596" max="14596" width="46.5703125" style="59" customWidth="1"/>
    <col min="14597" max="14597" width="12" style="59" customWidth="1"/>
    <col min="14598" max="14598" width="12.5703125" style="59" customWidth="1"/>
    <col min="14599" max="14599" width="10.7109375" style="59" customWidth="1"/>
    <col min="14600" max="14600" width="10.85546875" style="59" customWidth="1"/>
    <col min="14601" max="14601" width="14" style="59" customWidth="1"/>
    <col min="14602" max="14602" width="13.5703125" style="59" customWidth="1"/>
    <col min="14603" max="14850" width="10.28515625" style="59"/>
    <col min="14851" max="14851" width="4.42578125" style="59" customWidth="1"/>
    <col min="14852" max="14852" width="46.5703125" style="59" customWidth="1"/>
    <col min="14853" max="14853" width="12" style="59" customWidth="1"/>
    <col min="14854" max="14854" width="12.5703125" style="59" customWidth="1"/>
    <col min="14855" max="14855" width="10.7109375" style="59" customWidth="1"/>
    <col min="14856" max="14856" width="10.85546875" style="59" customWidth="1"/>
    <col min="14857" max="14857" width="14" style="59" customWidth="1"/>
    <col min="14858" max="14858" width="13.5703125" style="59" customWidth="1"/>
    <col min="14859" max="15106" width="10.28515625" style="59"/>
    <col min="15107" max="15107" width="4.42578125" style="59" customWidth="1"/>
    <col min="15108" max="15108" width="46.5703125" style="59" customWidth="1"/>
    <col min="15109" max="15109" width="12" style="59" customWidth="1"/>
    <col min="15110" max="15110" width="12.5703125" style="59" customWidth="1"/>
    <col min="15111" max="15111" width="10.7109375" style="59" customWidth="1"/>
    <col min="15112" max="15112" width="10.85546875" style="59" customWidth="1"/>
    <col min="15113" max="15113" width="14" style="59" customWidth="1"/>
    <col min="15114" max="15114" width="13.5703125" style="59" customWidth="1"/>
    <col min="15115" max="15362" width="10.28515625" style="59"/>
    <col min="15363" max="15363" width="4.42578125" style="59" customWidth="1"/>
    <col min="15364" max="15364" width="46.5703125" style="59" customWidth="1"/>
    <col min="15365" max="15365" width="12" style="59" customWidth="1"/>
    <col min="15366" max="15366" width="12.5703125" style="59" customWidth="1"/>
    <col min="15367" max="15367" width="10.7109375" style="59" customWidth="1"/>
    <col min="15368" max="15368" width="10.85546875" style="59" customWidth="1"/>
    <col min="15369" max="15369" width="14" style="59" customWidth="1"/>
    <col min="15370" max="15370" width="13.5703125" style="59" customWidth="1"/>
    <col min="15371" max="15618" width="10.28515625" style="59"/>
    <col min="15619" max="15619" width="4.42578125" style="59" customWidth="1"/>
    <col min="15620" max="15620" width="46.5703125" style="59" customWidth="1"/>
    <col min="15621" max="15621" width="12" style="59" customWidth="1"/>
    <col min="15622" max="15622" width="12.5703125" style="59" customWidth="1"/>
    <col min="15623" max="15623" width="10.7109375" style="59" customWidth="1"/>
    <col min="15624" max="15624" width="10.85546875" style="59" customWidth="1"/>
    <col min="15625" max="15625" width="14" style="59" customWidth="1"/>
    <col min="15626" max="15626" width="13.5703125" style="59" customWidth="1"/>
    <col min="15627" max="15874" width="10.28515625" style="59"/>
    <col min="15875" max="15875" width="4.42578125" style="59" customWidth="1"/>
    <col min="15876" max="15876" width="46.5703125" style="59" customWidth="1"/>
    <col min="15877" max="15877" width="12" style="59" customWidth="1"/>
    <col min="15878" max="15878" width="12.5703125" style="59" customWidth="1"/>
    <col min="15879" max="15879" width="10.7109375" style="59" customWidth="1"/>
    <col min="15880" max="15880" width="10.85546875" style="59" customWidth="1"/>
    <col min="15881" max="15881" width="14" style="59" customWidth="1"/>
    <col min="15882" max="15882" width="13.5703125" style="59" customWidth="1"/>
    <col min="15883" max="16130" width="10.28515625" style="59"/>
    <col min="16131" max="16131" width="4.42578125" style="59" customWidth="1"/>
    <col min="16132" max="16132" width="46.5703125" style="59" customWidth="1"/>
    <col min="16133" max="16133" width="12" style="59" customWidth="1"/>
    <col min="16134" max="16134" width="12.5703125" style="59" customWidth="1"/>
    <col min="16135" max="16135" width="10.7109375" style="59" customWidth="1"/>
    <col min="16136" max="16136" width="10.85546875" style="59" customWidth="1"/>
    <col min="16137" max="16137" width="14" style="59" customWidth="1"/>
    <col min="16138" max="16138" width="13.5703125" style="59" customWidth="1"/>
    <col min="16139" max="16384" width="10.28515625" style="59"/>
  </cols>
  <sheetData>
    <row r="2" spans="1:10" ht="15.75">
      <c r="C2" s="82" t="s">
        <v>178</v>
      </c>
    </row>
    <row r="4" spans="1:10">
      <c r="A4" s="83"/>
      <c r="B4" s="83" t="str">
        <f>+'2'!A4</f>
        <v>"Эрээнцав" ХК</v>
      </c>
      <c r="F4" s="84"/>
      <c r="I4" s="85" t="str">
        <f>'2'!D4</f>
        <v>2019 оны 12 сар 31 өдөр</v>
      </c>
      <c r="J4" s="85"/>
    </row>
    <row r="5" spans="1:10">
      <c r="A5" s="59" t="str">
        <f>'[3]2'!A5</f>
        <v>(Аж ахуйн нэгж байгууллагын  нэр)</v>
      </c>
      <c r="J5" s="85" t="str">
        <f>'[3]2'!D5</f>
        <v>(төгрөгөөр)</v>
      </c>
    </row>
    <row r="6" spans="1:10" ht="51">
      <c r="A6" s="86" t="s">
        <v>179</v>
      </c>
      <c r="B6" s="87" t="s">
        <v>41</v>
      </c>
      <c r="C6" s="87" t="s">
        <v>180</v>
      </c>
      <c r="D6" s="87" t="s">
        <v>134</v>
      </c>
      <c r="E6" s="87" t="s">
        <v>136</v>
      </c>
      <c r="F6" s="87" t="s">
        <v>138</v>
      </c>
      <c r="G6" s="88" t="s">
        <v>140</v>
      </c>
      <c r="H6" s="88" t="s">
        <v>142</v>
      </c>
      <c r="I6" s="88" t="s">
        <v>2</v>
      </c>
      <c r="J6" s="88" t="s">
        <v>181</v>
      </c>
    </row>
    <row r="7" spans="1:10" ht="25.5">
      <c r="A7" s="89">
        <v>1</v>
      </c>
      <c r="B7" s="90" t="s">
        <v>182</v>
      </c>
      <c r="C7" s="63">
        <f>+'2'!C59</f>
        <v>181600000</v>
      </c>
      <c r="D7" s="64"/>
      <c r="E7" s="64"/>
      <c r="F7" s="64">
        <f>+'2'!C63</f>
        <v>0</v>
      </c>
      <c r="G7" s="65"/>
      <c r="H7" s="65"/>
      <c r="I7" s="66">
        <v>0</v>
      </c>
      <c r="J7" s="77">
        <f>SUM(C7:I7)</f>
        <v>181600000</v>
      </c>
    </row>
    <row r="8" spans="1:10" ht="38.25">
      <c r="A8" s="91">
        <v>2</v>
      </c>
      <c r="B8" s="92" t="s">
        <v>183</v>
      </c>
      <c r="C8" s="93">
        <v>0</v>
      </c>
      <c r="D8" s="93"/>
      <c r="E8" s="93"/>
      <c r="F8" s="93">
        <v>0</v>
      </c>
      <c r="G8" s="93"/>
      <c r="H8" s="93"/>
      <c r="I8" s="93"/>
      <c r="J8" s="77">
        <f t="shared" ref="J8:J22" si="0">SUM(C8:I8)</f>
        <v>0</v>
      </c>
    </row>
    <row r="9" spans="1:10">
      <c r="A9" s="89">
        <v>3</v>
      </c>
      <c r="B9" s="94" t="s">
        <v>184</v>
      </c>
      <c r="C9" s="77"/>
      <c r="D9" s="77"/>
      <c r="E9" s="77"/>
      <c r="F9" s="77"/>
      <c r="G9" s="77"/>
      <c r="H9" s="77"/>
      <c r="I9" s="77"/>
      <c r="J9" s="77">
        <f t="shared" si="0"/>
        <v>0</v>
      </c>
    </row>
    <row r="10" spans="1:10" ht="25.5">
      <c r="A10" s="91">
        <v>4</v>
      </c>
      <c r="B10" s="92" t="s">
        <v>185</v>
      </c>
      <c r="C10" s="93"/>
      <c r="D10" s="93"/>
      <c r="E10" s="93"/>
      <c r="F10" s="93"/>
      <c r="G10" s="93"/>
      <c r="H10" s="93"/>
      <c r="I10" s="93">
        <f>+'2'!C66</f>
        <v>-2278420596.1500001</v>
      </c>
      <c r="J10" s="77">
        <f t="shared" si="0"/>
        <v>-2278420596.1500001</v>
      </c>
    </row>
    <row r="11" spans="1:10" ht="18" customHeight="1">
      <c r="A11" s="91">
        <v>5</v>
      </c>
      <c r="B11" s="86" t="s">
        <v>171</v>
      </c>
      <c r="C11" s="77"/>
      <c r="D11" s="77"/>
      <c r="E11" s="77"/>
      <c r="F11" s="77"/>
      <c r="G11" s="77"/>
      <c r="H11" s="77"/>
      <c r="I11" s="77"/>
      <c r="J11" s="77">
        <f t="shared" si="0"/>
        <v>0</v>
      </c>
    </row>
    <row r="12" spans="1:10" ht="18" customHeight="1">
      <c r="A12" s="91">
        <v>6</v>
      </c>
      <c r="B12" s="86" t="s">
        <v>186</v>
      </c>
      <c r="C12" s="77"/>
      <c r="D12" s="77"/>
      <c r="E12" s="77"/>
      <c r="F12" s="77"/>
      <c r="G12" s="77"/>
      <c r="H12" s="77"/>
      <c r="I12" s="77"/>
      <c r="J12" s="77">
        <f t="shared" si="0"/>
        <v>0</v>
      </c>
    </row>
    <row r="13" spans="1:10" ht="18" customHeight="1">
      <c r="A13" s="91">
        <v>7</v>
      </c>
      <c r="B13" s="86" t="s">
        <v>187</v>
      </c>
      <c r="C13" s="77"/>
      <c r="D13" s="77"/>
      <c r="E13" s="77"/>
      <c r="F13" s="77"/>
      <c r="G13" s="77"/>
      <c r="H13" s="77"/>
      <c r="I13" s="77"/>
      <c r="J13" s="77">
        <f t="shared" si="0"/>
        <v>0</v>
      </c>
    </row>
    <row r="14" spans="1:10" ht="25.5">
      <c r="A14" s="91">
        <v>8</v>
      </c>
      <c r="B14" s="92" t="s">
        <v>188</v>
      </c>
      <c r="C14" s="77">
        <v>0</v>
      </c>
      <c r="D14" s="77"/>
      <c r="E14" s="77"/>
      <c r="F14" s="77">
        <v>0</v>
      </c>
      <c r="G14" s="77"/>
      <c r="H14" s="77"/>
      <c r="I14" s="77"/>
      <c r="J14" s="77">
        <f t="shared" si="0"/>
        <v>0</v>
      </c>
    </row>
    <row r="15" spans="1:10" ht="25.5">
      <c r="A15" s="89">
        <v>1</v>
      </c>
      <c r="B15" s="90" t="s">
        <v>243</v>
      </c>
      <c r="C15" s="77">
        <f>SUM(C7:C14)</f>
        <v>181600000</v>
      </c>
      <c r="D15" s="77">
        <f t="shared" ref="D15:H15" si="1">SUM(D7:D14)</f>
        <v>0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0</v>
      </c>
      <c r="I15" s="77">
        <f>SUM(I7:I14)</f>
        <v>-2278420596.1500001</v>
      </c>
      <c r="J15" s="77">
        <f t="shared" si="0"/>
        <v>-2096820596.1500001</v>
      </c>
    </row>
    <row r="16" spans="1:10" ht="38.25">
      <c r="A16" s="91">
        <v>2</v>
      </c>
      <c r="B16" s="92" t="s">
        <v>183</v>
      </c>
      <c r="C16" s="93"/>
      <c r="D16" s="93"/>
      <c r="E16" s="93"/>
      <c r="F16" s="93">
        <f>-F15</f>
        <v>0</v>
      </c>
      <c r="G16" s="93"/>
      <c r="H16" s="93"/>
      <c r="I16" s="93">
        <v>2543912688</v>
      </c>
      <c r="J16" s="77">
        <f t="shared" si="0"/>
        <v>2543912688</v>
      </c>
    </row>
    <row r="17" spans="1:10">
      <c r="A17" s="89">
        <v>3</v>
      </c>
      <c r="B17" s="94" t="s">
        <v>184</v>
      </c>
      <c r="C17" s="77">
        <f>SUM(C15:C16)</f>
        <v>181600000</v>
      </c>
      <c r="D17" s="77">
        <f t="shared" ref="D17:H17" si="2">SUM(D15:D16)</f>
        <v>0</v>
      </c>
      <c r="E17" s="77">
        <f t="shared" si="2"/>
        <v>0</v>
      </c>
      <c r="F17" s="77">
        <f t="shared" si="2"/>
        <v>0</v>
      </c>
      <c r="G17" s="77">
        <f t="shared" si="2"/>
        <v>0</v>
      </c>
      <c r="H17" s="77">
        <f t="shared" si="2"/>
        <v>0</v>
      </c>
      <c r="I17" s="77">
        <f>SUM(I15:I16)</f>
        <v>265492091.8499999</v>
      </c>
      <c r="J17" s="77">
        <f>SUM(C17:I17)</f>
        <v>447092091.8499999</v>
      </c>
    </row>
    <row r="18" spans="1:10" ht="25.5">
      <c r="A18" s="91">
        <v>4</v>
      </c>
      <c r="B18" s="92" t="s">
        <v>185</v>
      </c>
      <c r="C18" s="93"/>
      <c r="D18" s="93"/>
      <c r="E18" s="93"/>
      <c r="F18" s="93"/>
      <c r="G18" s="93"/>
      <c r="H18" s="93"/>
      <c r="I18" s="93">
        <f>+'3'!D28</f>
        <v>-20720254.29999996</v>
      </c>
      <c r="J18" s="77">
        <f t="shared" si="0"/>
        <v>-20720254.29999996</v>
      </c>
    </row>
    <row r="19" spans="1:10" ht="18.75" customHeight="1">
      <c r="A19" s="91">
        <v>5</v>
      </c>
      <c r="B19" s="86" t="s">
        <v>171</v>
      </c>
      <c r="C19" s="77"/>
      <c r="D19" s="77"/>
      <c r="E19" s="77"/>
      <c r="F19" s="77"/>
      <c r="G19" s="77"/>
      <c r="H19" s="77"/>
      <c r="I19" s="77"/>
      <c r="J19" s="77">
        <f t="shared" si="0"/>
        <v>0</v>
      </c>
    </row>
    <row r="20" spans="1:10">
      <c r="A20" s="91">
        <v>6</v>
      </c>
      <c r="B20" s="86" t="s">
        <v>186</v>
      </c>
      <c r="C20" s="77">
        <f>+'[4]2'!D70-'[4]2'!C70</f>
        <v>0</v>
      </c>
      <c r="D20" s="77"/>
      <c r="E20" s="77"/>
      <c r="F20" s="77"/>
      <c r="G20" s="77"/>
      <c r="H20" s="77"/>
      <c r="I20" s="77"/>
      <c r="J20" s="77">
        <f>SUM(C20:I20)</f>
        <v>0</v>
      </c>
    </row>
    <row r="21" spans="1:10">
      <c r="A21" s="91">
        <v>7</v>
      </c>
      <c r="B21" s="86" t="s">
        <v>187</v>
      </c>
      <c r="C21" s="77"/>
      <c r="D21" s="77"/>
      <c r="E21" s="77"/>
      <c r="F21" s="77"/>
      <c r="G21" s="77"/>
      <c r="H21" s="77"/>
      <c r="I21" s="77"/>
      <c r="J21" s="77">
        <f t="shared" si="0"/>
        <v>0</v>
      </c>
    </row>
    <row r="22" spans="1:10" ht="25.5">
      <c r="A22" s="91">
        <v>8</v>
      </c>
      <c r="B22" s="92" t="s">
        <v>188</v>
      </c>
      <c r="C22" s="77"/>
      <c r="D22" s="77"/>
      <c r="E22" s="77"/>
      <c r="F22" s="77"/>
      <c r="G22" s="77"/>
      <c r="H22" s="77"/>
      <c r="I22" s="77"/>
      <c r="J22" s="77">
        <f t="shared" si="0"/>
        <v>0</v>
      </c>
    </row>
    <row r="23" spans="1:10" ht="25.5">
      <c r="A23" s="89">
        <v>9</v>
      </c>
      <c r="B23" s="90" t="s">
        <v>189</v>
      </c>
      <c r="C23" s="77">
        <f>SUM(C17:C22)</f>
        <v>181600000</v>
      </c>
      <c r="D23" s="77">
        <f t="shared" ref="D23:G23" si="3">SUM(D15:D22)</f>
        <v>0</v>
      </c>
      <c r="E23" s="77">
        <f t="shared" si="3"/>
        <v>0</v>
      </c>
      <c r="F23" s="77">
        <f t="shared" si="3"/>
        <v>0</v>
      </c>
      <c r="G23" s="77">
        <f t="shared" si="3"/>
        <v>0</v>
      </c>
      <c r="H23" s="77">
        <f>SUM(H17:H22)</f>
        <v>0</v>
      </c>
      <c r="I23" s="77">
        <f>SUM(I17:I22)</f>
        <v>244771837.54999995</v>
      </c>
      <c r="J23" s="77">
        <f>SUM(J17:J22)</f>
        <v>426371837.54999995</v>
      </c>
    </row>
    <row r="24" spans="1:10">
      <c r="J24" s="41">
        <f>+J23-'2'!D68</f>
        <v>0</v>
      </c>
    </row>
    <row r="26" spans="1:10" s="2" customFormat="1" ht="19.5" customHeight="1">
      <c r="B26" s="2" t="str">
        <f>'2'!B72:C72</f>
        <v>Захирал                                     ______________ / Г.Одгэрэл  /</v>
      </c>
      <c r="C26" s="95"/>
      <c r="D26" s="95"/>
      <c r="E26" s="95"/>
      <c r="F26" s="95"/>
      <c r="G26" s="95"/>
    </row>
    <row r="27" spans="1:10" s="2" customFormat="1" ht="19.5" customHeight="1">
      <c r="B27" s="2" t="str">
        <f>'2'!B73:C73</f>
        <v>Ерөнхий нягтлан бодогч          ______________/Д.Солонго/</v>
      </c>
      <c r="C27" s="95"/>
      <c r="D27" s="95"/>
      <c r="E27" s="95"/>
      <c r="F27" s="95"/>
      <c r="G27" s="95"/>
    </row>
  </sheetData>
  <pageMargins left="0.45" right="0.15748031496062992" top="0.6692913385826772" bottom="0.15748031496062992" header="0.31496062992125984" footer="0.31496062992125984"/>
  <pageSetup paperSize="9" scale="9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opLeftCell="A22" workbookViewId="0">
      <selection activeCell="E45" sqref="E45"/>
    </sheetView>
  </sheetViews>
  <sheetFormatPr defaultColWidth="10.28515625" defaultRowHeight="12.75"/>
  <cols>
    <col min="1" max="1" width="8" style="59" customWidth="1"/>
    <col min="2" max="2" width="53.5703125" style="59" customWidth="1"/>
    <col min="3" max="3" width="0.85546875" style="59" hidden="1" customWidth="1"/>
    <col min="4" max="4" width="18.5703125" style="41" customWidth="1"/>
    <col min="5" max="5" width="20.140625" style="41" customWidth="1"/>
    <col min="6" max="6" width="11" style="59" customWidth="1"/>
    <col min="7" max="7" width="10.28515625" style="59"/>
    <col min="8" max="8" width="13.5703125" style="59" bestFit="1" customWidth="1"/>
    <col min="9" max="251" width="10.28515625" style="59"/>
    <col min="252" max="252" width="10.28515625" style="59" customWidth="1"/>
    <col min="253" max="253" width="58.7109375" style="59" customWidth="1"/>
    <col min="254" max="254" width="0" style="59" hidden="1" customWidth="1"/>
    <col min="255" max="255" width="23.7109375" style="59" customWidth="1"/>
    <col min="256" max="256" width="21.140625" style="59" customWidth="1"/>
    <col min="257" max="257" width="19.85546875" style="59" customWidth="1"/>
    <col min="258" max="507" width="10.28515625" style="59"/>
    <col min="508" max="508" width="10.28515625" style="59" customWidth="1"/>
    <col min="509" max="509" width="58.7109375" style="59" customWidth="1"/>
    <col min="510" max="510" width="0" style="59" hidden="1" customWidth="1"/>
    <col min="511" max="511" width="23.7109375" style="59" customWidth="1"/>
    <col min="512" max="512" width="21.140625" style="59" customWidth="1"/>
    <col min="513" max="513" width="19.85546875" style="59" customWidth="1"/>
    <col min="514" max="763" width="10.28515625" style="59"/>
    <col min="764" max="764" width="10.28515625" style="59" customWidth="1"/>
    <col min="765" max="765" width="58.7109375" style="59" customWidth="1"/>
    <col min="766" max="766" width="0" style="59" hidden="1" customWidth="1"/>
    <col min="767" max="767" width="23.7109375" style="59" customWidth="1"/>
    <col min="768" max="768" width="21.140625" style="59" customWidth="1"/>
    <col min="769" max="769" width="19.85546875" style="59" customWidth="1"/>
    <col min="770" max="1019" width="10.28515625" style="59"/>
    <col min="1020" max="1020" width="10.28515625" style="59" customWidth="1"/>
    <col min="1021" max="1021" width="58.7109375" style="59" customWidth="1"/>
    <col min="1022" max="1022" width="0" style="59" hidden="1" customWidth="1"/>
    <col min="1023" max="1023" width="23.7109375" style="59" customWidth="1"/>
    <col min="1024" max="1024" width="21.140625" style="59" customWidth="1"/>
    <col min="1025" max="1025" width="19.85546875" style="59" customWidth="1"/>
    <col min="1026" max="1275" width="10.28515625" style="59"/>
    <col min="1276" max="1276" width="10.28515625" style="59" customWidth="1"/>
    <col min="1277" max="1277" width="58.7109375" style="59" customWidth="1"/>
    <col min="1278" max="1278" width="0" style="59" hidden="1" customWidth="1"/>
    <col min="1279" max="1279" width="23.7109375" style="59" customWidth="1"/>
    <col min="1280" max="1280" width="21.140625" style="59" customWidth="1"/>
    <col min="1281" max="1281" width="19.85546875" style="59" customWidth="1"/>
    <col min="1282" max="1531" width="10.28515625" style="59"/>
    <col min="1532" max="1532" width="10.28515625" style="59" customWidth="1"/>
    <col min="1533" max="1533" width="58.7109375" style="59" customWidth="1"/>
    <col min="1534" max="1534" width="0" style="59" hidden="1" customWidth="1"/>
    <col min="1535" max="1535" width="23.7109375" style="59" customWidth="1"/>
    <col min="1536" max="1536" width="21.140625" style="59" customWidth="1"/>
    <col min="1537" max="1537" width="19.85546875" style="59" customWidth="1"/>
    <col min="1538" max="1787" width="10.28515625" style="59"/>
    <col min="1788" max="1788" width="10.28515625" style="59" customWidth="1"/>
    <col min="1789" max="1789" width="58.7109375" style="59" customWidth="1"/>
    <col min="1790" max="1790" width="0" style="59" hidden="1" customWidth="1"/>
    <col min="1791" max="1791" width="23.7109375" style="59" customWidth="1"/>
    <col min="1792" max="1792" width="21.140625" style="59" customWidth="1"/>
    <col min="1793" max="1793" width="19.85546875" style="59" customWidth="1"/>
    <col min="1794" max="2043" width="10.28515625" style="59"/>
    <col min="2044" max="2044" width="10.28515625" style="59" customWidth="1"/>
    <col min="2045" max="2045" width="58.7109375" style="59" customWidth="1"/>
    <col min="2046" max="2046" width="0" style="59" hidden="1" customWidth="1"/>
    <col min="2047" max="2047" width="23.7109375" style="59" customWidth="1"/>
    <col min="2048" max="2048" width="21.140625" style="59" customWidth="1"/>
    <col min="2049" max="2049" width="19.85546875" style="59" customWidth="1"/>
    <col min="2050" max="2299" width="10.28515625" style="59"/>
    <col min="2300" max="2300" width="10.28515625" style="59" customWidth="1"/>
    <col min="2301" max="2301" width="58.7109375" style="59" customWidth="1"/>
    <col min="2302" max="2302" width="0" style="59" hidden="1" customWidth="1"/>
    <col min="2303" max="2303" width="23.7109375" style="59" customWidth="1"/>
    <col min="2304" max="2304" width="21.140625" style="59" customWidth="1"/>
    <col min="2305" max="2305" width="19.85546875" style="59" customWidth="1"/>
    <col min="2306" max="2555" width="10.28515625" style="59"/>
    <col min="2556" max="2556" width="10.28515625" style="59" customWidth="1"/>
    <col min="2557" max="2557" width="58.7109375" style="59" customWidth="1"/>
    <col min="2558" max="2558" width="0" style="59" hidden="1" customWidth="1"/>
    <col min="2559" max="2559" width="23.7109375" style="59" customWidth="1"/>
    <col min="2560" max="2560" width="21.140625" style="59" customWidth="1"/>
    <col min="2561" max="2561" width="19.85546875" style="59" customWidth="1"/>
    <col min="2562" max="2811" width="10.28515625" style="59"/>
    <col min="2812" max="2812" width="10.28515625" style="59" customWidth="1"/>
    <col min="2813" max="2813" width="58.7109375" style="59" customWidth="1"/>
    <col min="2814" max="2814" width="0" style="59" hidden="1" customWidth="1"/>
    <col min="2815" max="2815" width="23.7109375" style="59" customWidth="1"/>
    <col min="2816" max="2816" width="21.140625" style="59" customWidth="1"/>
    <col min="2817" max="2817" width="19.85546875" style="59" customWidth="1"/>
    <col min="2818" max="3067" width="10.28515625" style="59"/>
    <col min="3068" max="3068" width="10.28515625" style="59" customWidth="1"/>
    <col min="3069" max="3069" width="58.7109375" style="59" customWidth="1"/>
    <col min="3070" max="3070" width="0" style="59" hidden="1" customWidth="1"/>
    <col min="3071" max="3071" width="23.7109375" style="59" customWidth="1"/>
    <col min="3072" max="3072" width="21.140625" style="59" customWidth="1"/>
    <col min="3073" max="3073" width="19.85546875" style="59" customWidth="1"/>
    <col min="3074" max="3323" width="10.28515625" style="59"/>
    <col min="3324" max="3324" width="10.28515625" style="59" customWidth="1"/>
    <col min="3325" max="3325" width="58.7109375" style="59" customWidth="1"/>
    <col min="3326" max="3326" width="0" style="59" hidden="1" customWidth="1"/>
    <col min="3327" max="3327" width="23.7109375" style="59" customWidth="1"/>
    <col min="3328" max="3328" width="21.140625" style="59" customWidth="1"/>
    <col min="3329" max="3329" width="19.85546875" style="59" customWidth="1"/>
    <col min="3330" max="3579" width="10.28515625" style="59"/>
    <col min="3580" max="3580" width="10.28515625" style="59" customWidth="1"/>
    <col min="3581" max="3581" width="58.7109375" style="59" customWidth="1"/>
    <col min="3582" max="3582" width="0" style="59" hidden="1" customWidth="1"/>
    <col min="3583" max="3583" width="23.7109375" style="59" customWidth="1"/>
    <col min="3584" max="3584" width="21.140625" style="59" customWidth="1"/>
    <col min="3585" max="3585" width="19.85546875" style="59" customWidth="1"/>
    <col min="3586" max="3835" width="10.28515625" style="59"/>
    <col min="3836" max="3836" width="10.28515625" style="59" customWidth="1"/>
    <col min="3837" max="3837" width="58.7109375" style="59" customWidth="1"/>
    <col min="3838" max="3838" width="0" style="59" hidden="1" customWidth="1"/>
    <col min="3839" max="3839" width="23.7109375" style="59" customWidth="1"/>
    <col min="3840" max="3840" width="21.140625" style="59" customWidth="1"/>
    <col min="3841" max="3841" width="19.85546875" style="59" customWidth="1"/>
    <col min="3842" max="4091" width="10.28515625" style="59"/>
    <col min="4092" max="4092" width="10.28515625" style="59" customWidth="1"/>
    <col min="4093" max="4093" width="58.7109375" style="59" customWidth="1"/>
    <col min="4094" max="4094" width="0" style="59" hidden="1" customWidth="1"/>
    <col min="4095" max="4095" width="23.7109375" style="59" customWidth="1"/>
    <col min="4096" max="4096" width="21.140625" style="59" customWidth="1"/>
    <col min="4097" max="4097" width="19.85546875" style="59" customWidth="1"/>
    <col min="4098" max="4347" width="10.28515625" style="59"/>
    <col min="4348" max="4348" width="10.28515625" style="59" customWidth="1"/>
    <col min="4349" max="4349" width="58.7109375" style="59" customWidth="1"/>
    <col min="4350" max="4350" width="0" style="59" hidden="1" customWidth="1"/>
    <col min="4351" max="4351" width="23.7109375" style="59" customWidth="1"/>
    <col min="4352" max="4352" width="21.140625" style="59" customWidth="1"/>
    <col min="4353" max="4353" width="19.85546875" style="59" customWidth="1"/>
    <col min="4354" max="4603" width="10.28515625" style="59"/>
    <col min="4604" max="4604" width="10.28515625" style="59" customWidth="1"/>
    <col min="4605" max="4605" width="58.7109375" style="59" customWidth="1"/>
    <col min="4606" max="4606" width="0" style="59" hidden="1" customWidth="1"/>
    <col min="4607" max="4607" width="23.7109375" style="59" customWidth="1"/>
    <col min="4608" max="4608" width="21.140625" style="59" customWidth="1"/>
    <col min="4609" max="4609" width="19.85546875" style="59" customWidth="1"/>
    <col min="4610" max="4859" width="10.28515625" style="59"/>
    <col min="4860" max="4860" width="10.28515625" style="59" customWidth="1"/>
    <col min="4861" max="4861" width="58.7109375" style="59" customWidth="1"/>
    <col min="4862" max="4862" width="0" style="59" hidden="1" customWidth="1"/>
    <col min="4863" max="4863" width="23.7109375" style="59" customWidth="1"/>
    <col min="4864" max="4864" width="21.140625" style="59" customWidth="1"/>
    <col min="4865" max="4865" width="19.85546875" style="59" customWidth="1"/>
    <col min="4866" max="5115" width="10.28515625" style="59"/>
    <col min="5116" max="5116" width="10.28515625" style="59" customWidth="1"/>
    <col min="5117" max="5117" width="58.7109375" style="59" customWidth="1"/>
    <col min="5118" max="5118" width="0" style="59" hidden="1" customWidth="1"/>
    <col min="5119" max="5119" width="23.7109375" style="59" customWidth="1"/>
    <col min="5120" max="5120" width="21.140625" style="59" customWidth="1"/>
    <col min="5121" max="5121" width="19.85546875" style="59" customWidth="1"/>
    <col min="5122" max="5371" width="10.28515625" style="59"/>
    <col min="5372" max="5372" width="10.28515625" style="59" customWidth="1"/>
    <col min="5373" max="5373" width="58.7109375" style="59" customWidth="1"/>
    <col min="5374" max="5374" width="0" style="59" hidden="1" customWidth="1"/>
    <col min="5375" max="5375" width="23.7109375" style="59" customWidth="1"/>
    <col min="5376" max="5376" width="21.140625" style="59" customWidth="1"/>
    <col min="5377" max="5377" width="19.85546875" style="59" customWidth="1"/>
    <col min="5378" max="5627" width="10.28515625" style="59"/>
    <col min="5628" max="5628" width="10.28515625" style="59" customWidth="1"/>
    <col min="5629" max="5629" width="58.7109375" style="59" customWidth="1"/>
    <col min="5630" max="5630" width="0" style="59" hidden="1" customWidth="1"/>
    <col min="5631" max="5631" width="23.7109375" style="59" customWidth="1"/>
    <col min="5632" max="5632" width="21.140625" style="59" customWidth="1"/>
    <col min="5633" max="5633" width="19.85546875" style="59" customWidth="1"/>
    <col min="5634" max="5883" width="10.28515625" style="59"/>
    <col min="5884" max="5884" width="10.28515625" style="59" customWidth="1"/>
    <col min="5885" max="5885" width="58.7109375" style="59" customWidth="1"/>
    <col min="5886" max="5886" width="0" style="59" hidden="1" customWidth="1"/>
    <col min="5887" max="5887" width="23.7109375" style="59" customWidth="1"/>
    <col min="5888" max="5888" width="21.140625" style="59" customWidth="1"/>
    <col min="5889" max="5889" width="19.85546875" style="59" customWidth="1"/>
    <col min="5890" max="6139" width="10.28515625" style="59"/>
    <col min="6140" max="6140" width="10.28515625" style="59" customWidth="1"/>
    <col min="6141" max="6141" width="58.7109375" style="59" customWidth="1"/>
    <col min="6142" max="6142" width="0" style="59" hidden="1" customWidth="1"/>
    <col min="6143" max="6143" width="23.7109375" style="59" customWidth="1"/>
    <col min="6144" max="6144" width="21.140625" style="59" customWidth="1"/>
    <col min="6145" max="6145" width="19.85546875" style="59" customWidth="1"/>
    <col min="6146" max="6395" width="10.28515625" style="59"/>
    <col min="6396" max="6396" width="10.28515625" style="59" customWidth="1"/>
    <col min="6397" max="6397" width="58.7109375" style="59" customWidth="1"/>
    <col min="6398" max="6398" width="0" style="59" hidden="1" customWidth="1"/>
    <col min="6399" max="6399" width="23.7109375" style="59" customWidth="1"/>
    <col min="6400" max="6400" width="21.140625" style="59" customWidth="1"/>
    <col min="6401" max="6401" width="19.85546875" style="59" customWidth="1"/>
    <col min="6402" max="6651" width="10.28515625" style="59"/>
    <col min="6652" max="6652" width="10.28515625" style="59" customWidth="1"/>
    <col min="6653" max="6653" width="58.7109375" style="59" customWidth="1"/>
    <col min="6654" max="6654" width="0" style="59" hidden="1" customWidth="1"/>
    <col min="6655" max="6655" width="23.7109375" style="59" customWidth="1"/>
    <col min="6656" max="6656" width="21.140625" style="59" customWidth="1"/>
    <col min="6657" max="6657" width="19.85546875" style="59" customWidth="1"/>
    <col min="6658" max="6907" width="10.28515625" style="59"/>
    <col min="6908" max="6908" width="10.28515625" style="59" customWidth="1"/>
    <col min="6909" max="6909" width="58.7109375" style="59" customWidth="1"/>
    <col min="6910" max="6910" width="0" style="59" hidden="1" customWidth="1"/>
    <col min="6911" max="6911" width="23.7109375" style="59" customWidth="1"/>
    <col min="6912" max="6912" width="21.140625" style="59" customWidth="1"/>
    <col min="6913" max="6913" width="19.85546875" style="59" customWidth="1"/>
    <col min="6914" max="7163" width="10.28515625" style="59"/>
    <col min="7164" max="7164" width="10.28515625" style="59" customWidth="1"/>
    <col min="7165" max="7165" width="58.7109375" style="59" customWidth="1"/>
    <col min="7166" max="7166" width="0" style="59" hidden="1" customWidth="1"/>
    <col min="7167" max="7167" width="23.7109375" style="59" customWidth="1"/>
    <col min="7168" max="7168" width="21.140625" style="59" customWidth="1"/>
    <col min="7169" max="7169" width="19.85546875" style="59" customWidth="1"/>
    <col min="7170" max="7419" width="10.28515625" style="59"/>
    <col min="7420" max="7420" width="10.28515625" style="59" customWidth="1"/>
    <col min="7421" max="7421" width="58.7109375" style="59" customWidth="1"/>
    <col min="7422" max="7422" width="0" style="59" hidden="1" customWidth="1"/>
    <col min="7423" max="7423" width="23.7109375" style="59" customWidth="1"/>
    <col min="7424" max="7424" width="21.140625" style="59" customWidth="1"/>
    <col min="7425" max="7425" width="19.85546875" style="59" customWidth="1"/>
    <col min="7426" max="7675" width="10.28515625" style="59"/>
    <col min="7676" max="7676" width="10.28515625" style="59" customWidth="1"/>
    <col min="7677" max="7677" width="58.7109375" style="59" customWidth="1"/>
    <col min="7678" max="7678" width="0" style="59" hidden="1" customWidth="1"/>
    <col min="7679" max="7679" width="23.7109375" style="59" customWidth="1"/>
    <col min="7680" max="7680" width="21.140625" style="59" customWidth="1"/>
    <col min="7681" max="7681" width="19.85546875" style="59" customWidth="1"/>
    <col min="7682" max="7931" width="10.28515625" style="59"/>
    <col min="7932" max="7932" width="10.28515625" style="59" customWidth="1"/>
    <col min="7933" max="7933" width="58.7109375" style="59" customWidth="1"/>
    <col min="7934" max="7934" width="0" style="59" hidden="1" customWidth="1"/>
    <col min="7935" max="7935" width="23.7109375" style="59" customWidth="1"/>
    <col min="7936" max="7936" width="21.140625" style="59" customWidth="1"/>
    <col min="7937" max="7937" width="19.85546875" style="59" customWidth="1"/>
    <col min="7938" max="8187" width="10.28515625" style="59"/>
    <col min="8188" max="8188" width="10.28515625" style="59" customWidth="1"/>
    <col min="8189" max="8189" width="58.7109375" style="59" customWidth="1"/>
    <col min="8190" max="8190" width="0" style="59" hidden="1" customWidth="1"/>
    <col min="8191" max="8191" width="23.7109375" style="59" customWidth="1"/>
    <col min="8192" max="8192" width="21.140625" style="59" customWidth="1"/>
    <col min="8193" max="8193" width="19.85546875" style="59" customWidth="1"/>
    <col min="8194" max="8443" width="10.28515625" style="59"/>
    <col min="8444" max="8444" width="10.28515625" style="59" customWidth="1"/>
    <col min="8445" max="8445" width="58.7109375" style="59" customWidth="1"/>
    <col min="8446" max="8446" width="0" style="59" hidden="1" customWidth="1"/>
    <col min="8447" max="8447" width="23.7109375" style="59" customWidth="1"/>
    <col min="8448" max="8448" width="21.140625" style="59" customWidth="1"/>
    <col min="8449" max="8449" width="19.85546875" style="59" customWidth="1"/>
    <col min="8450" max="8699" width="10.28515625" style="59"/>
    <col min="8700" max="8700" width="10.28515625" style="59" customWidth="1"/>
    <col min="8701" max="8701" width="58.7109375" style="59" customWidth="1"/>
    <col min="8702" max="8702" width="0" style="59" hidden="1" customWidth="1"/>
    <col min="8703" max="8703" width="23.7109375" style="59" customWidth="1"/>
    <col min="8704" max="8704" width="21.140625" style="59" customWidth="1"/>
    <col min="8705" max="8705" width="19.85546875" style="59" customWidth="1"/>
    <col min="8706" max="8955" width="10.28515625" style="59"/>
    <col min="8956" max="8956" width="10.28515625" style="59" customWidth="1"/>
    <col min="8957" max="8957" width="58.7109375" style="59" customWidth="1"/>
    <col min="8958" max="8958" width="0" style="59" hidden="1" customWidth="1"/>
    <col min="8959" max="8959" width="23.7109375" style="59" customWidth="1"/>
    <col min="8960" max="8960" width="21.140625" style="59" customWidth="1"/>
    <col min="8961" max="8961" width="19.85546875" style="59" customWidth="1"/>
    <col min="8962" max="9211" width="10.28515625" style="59"/>
    <col min="9212" max="9212" width="10.28515625" style="59" customWidth="1"/>
    <col min="9213" max="9213" width="58.7109375" style="59" customWidth="1"/>
    <col min="9214" max="9214" width="0" style="59" hidden="1" customWidth="1"/>
    <col min="9215" max="9215" width="23.7109375" style="59" customWidth="1"/>
    <col min="9216" max="9216" width="21.140625" style="59" customWidth="1"/>
    <col min="9217" max="9217" width="19.85546875" style="59" customWidth="1"/>
    <col min="9218" max="9467" width="10.28515625" style="59"/>
    <col min="9468" max="9468" width="10.28515625" style="59" customWidth="1"/>
    <col min="9469" max="9469" width="58.7109375" style="59" customWidth="1"/>
    <col min="9470" max="9470" width="0" style="59" hidden="1" customWidth="1"/>
    <col min="9471" max="9471" width="23.7109375" style="59" customWidth="1"/>
    <col min="9472" max="9472" width="21.140625" style="59" customWidth="1"/>
    <col min="9473" max="9473" width="19.85546875" style="59" customWidth="1"/>
    <col min="9474" max="9723" width="10.28515625" style="59"/>
    <col min="9724" max="9724" width="10.28515625" style="59" customWidth="1"/>
    <col min="9725" max="9725" width="58.7109375" style="59" customWidth="1"/>
    <col min="9726" max="9726" width="0" style="59" hidden="1" customWidth="1"/>
    <col min="9727" max="9727" width="23.7109375" style="59" customWidth="1"/>
    <col min="9728" max="9728" width="21.140625" style="59" customWidth="1"/>
    <col min="9729" max="9729" width="19.85546875" style="59" customWidth="1"/>
    <col min="9730" max="9979" width="10.28515625" style="59"/>
    <col min="9980" max="9980" width="10.28515625" style="59" customWidth="1"/>
    <col min="9981" max="9981" width="58.7109375" style="59" customWidth="1"/>
    <col min="9982" max="9982" width="0" style="59" hidden="1" customWidth="1"/>
    <col min="9983" max="9983" width="23.7109375" style="59" customWidth="1"/>
    <col min="9984" max="9984" width="21.140625" style="59" customWidth="1"/>
    <col min="9985" max="9985" width="19.85546875" style="59" customWidth="1"/>
    <col min="9986" max="10235" width="10.28515625" style="59"/>
    <col min="10236" max="10236" width="10.28515625" style="59" customWidth="1"/>
    <col min="10237" max="10237" width="58.7109375" style="59" customWidth="1"/>
    <col min="10238" max="10238" width="0" style="59" hidden="1" customWidth="1"/>
    <col min="10239" max="10239" width="23.7109375" style="59" customWidth="1"/>
    <col min="10240" max="10240" width="21.140625" style="59" customWidth="1"/>
    <col min="10241" max="10241" width="19.85546875" style="59" customWidth="1"/>
    <col min="10242" max="10491" width="10.28515625" style="59"/>
    <col min="10492" max="10492" width="10.28515625" style="59" customWidth="1"/>
    <col min="10493" max="10493" width="58.7109375" style="59" customWidth="1"/>
    <col min="10494" max="10494" width="0" style="59" hidden="1" customWidth="1"/>
    <col min="10495" max="10495" width="23.7109375" style="59" customWidth="1"/>
    <col min="10496" max="10496" width="21.140625" style="59" customWidth="1"/>
    <col min="10497" max="10497" width="19.85546875" style="59" customWidth="1"/>
    <col min="10498" max="10747" width="10.28515625" style="59"/>
    <col min="10748" max="10748" width="10.28515625" style="59" customWidth="1"/>
    <col min="10749" max="10749" width="58.7109375" style="59" customWidth="1"/>
    <col min="10750" max="10750" width="0" style="59" hidden="1" customWidth="1"/>
    <col min="10751" max="10751" width="23.7109375" style="59" customWidth="1"/>
    <col min="10752" max="10752" width="21.140625" style="59" customWidth="1"/>
    <col min="10753" max="10753" width="19.85546875" style="59" customWidth="1"/>
    <col min="10754" max="11003" width="10.28515625" style="59"/>
    <col min="11004" max="11004" width="10.28515625" style="59" customWidth="1"/>
    <col min="11005" max="11005" width="58.7109375" style="59" customWidth="1"/>
    <col min="11006" max="11006" width="0" style="59" hidden="1" customWidth="1"/>
    <col min="11007" max="11007" width="23.7109375" style="59" customWidth="1"/>
    <col min="11008" max="11008" width="21.140625" style="59" customWidth="1"/>
    <col min="11009" max="11009" width="19.85546875" style="59" customWidth="1"/>
    <col min="11010" max="11259" width="10.28515625" style="59"/>
    <col min="11260" max="11260" width="10.28515625" style="59" customWidth="1"/>
    <col min="11261" max="11261" width="58.7109375" style="59" customWidth="1"/>
    <col min="11262" max="11262" width="0" style="59" hidden="1" customWidth="1"/>
    <col min="11263" max="11263" width="23.7109375" style="59" customWidth="1"/>
    <col min="11264" max="11264" width="21.140625" style="59" customWidth="1"/>
    <col min="11265" max="11265" width="19.85546875" style="59" customWidth="1"/>
    <col min="11266" max="11515" width="10.28515625" style="59"/>
    <col min="11516" max="11516" width="10.28515625" style="59" customWidth="1"/>
    <col min="11517" max="11517" width="58.7109375" style="59" customWidth="1"/>
    <col min="11518" max="11518" width="0" style="59" hidden="1" customWidth="1"/>
    <col min="11519" max="11519" width="23.7109375" style="59" customWidth="1"/>
    <col min="11520" max="11520" width="21.140625" style="59" customWidth="1"/>
    <col min="11521" max="11521" width="19.85546875" style="59" customWidth="1"/>
    <col min="11522" max="11771" width="10.28515625" style="59"/>
    <col min="11772" max="11772" width="10.28515625" style="59" customWidth="1"/>
    <col min="11773" max="11773" width="58.7109375" style="59" customWidth="1"/>
    <col min="11774" max="11774" width="0" style="59" hidden="1" customWidth="1"/>
    <col min="11775" max="11775" width="23.7109375" style="59" customWidth="1"/>
    <col min="11776" max="11776" width="21.140625" style="59" customWidth="1"/>
    <col min="11777" max="11777" width="19.85546875" style="59" customWidth="1"/>
    <col min="11778" max="12027" width="10.28515625" style="59"/>
    <col min="12028" max="12028" width="10.28515625" style="59" customWidth="1"/>
    <col min="12029" max="12029" width="58.7109375" style="59" customWidth="1"/>
    <col min="12030" max="12030" width="0" style="59" hidden="1" customWidth="1"/>
    <col min="12031" max="12031" width="23.7109375" style="59" customWidth="1"/>
    <col min="12032" max="12032" width="21.140625" style="59" customWidth="1"/>
    <col min="12033" max="12033" width="19.85546875" style="59" customWidth="1"/>
    <col min="12034" max="12283" width="10.28515625" style="59"/>
    <col min="12284" max="12284" width="10.28515625" style="59" customWidth="1"/>
    <col min="12285" max="12285" width="58.7109375" style="59" customWidth="1"/>
    <col min="12286" max="12286" width="0" style="59" hidden="1" customWidth="1"/>
    <col min="12287" max="12287" width="23.7109375" style="59" customWidth="1"/>
    <col min="12288" max="12288" width="21.140625" style="59" customWidth="1"/>
    <col min="12289" max="12289" width="19.85546875" style="59" customWidth="1"/>
    <col min="12290" max="12539" width="10.28515625" style="59"/>
    <col min="12540" max="12540" width="10.28515625" style="59" customWidth="1"/>
    <col min="12541" max="12541" width="58.7109375" style="59" customWidth="1"/>
    <col min="12542" max="12542" width="0" style="59" hidden="1" customWidth="1"/>
    <col min="12543" max="12543" width="23.7109375" style="59" customWidth="1"/>
    <col min="12544" max="12544" width="21.140625" style="59" customWidth="1"/>
    <col min="12545" max="12545" width="19.85546875" style="59" customWidth="1"/>
    <col min="12546" max="12795" width="10.28515625" style="59"/>
    <col min="12796" max="12796" width="10.28515625" style="59" customWidth="1"/>
    <col min="12797" max="12797" width="58.7109375" style="59" customWidth="1"/>
    <col min="12798" max="12798" width="0" style="59" hidden="1" customWidth="1"/>
    <col min="12799" max="12799" width="23.7109375" style="59" customWidth="1"/>
    <col min="12800" max="12800" width="21.140625" style="59" customWidth="1"/>
    <col min="12801" max="12801" width="19.85546875" style="59" customWidth="1"/>
    <col min="12802" max="13051" width="10.28515625" style="59"/>
    <col min="13052" max="13052" width="10.28515625" style="59" customWidth="1"/>
    <col min="13053" max="13053" width="58.7109375" style="59" customWidth="1"/>
    <col min="13054" max="13054" width="0" style="59" hidden="1" customWidth="1"/>
    <col min="13055" max="13055" width="23.7109375" style="59" customWidth="1"/>
    <col min="13056" max="13056" width="21.140625" style="59" customWidth="1"/>
    <col min="13057" max="13057" width="19.85546875" style="59" customWidth="1"/>
    <col min="13058" max="13307" width="10.28515625" style="59"/>
    <col min="13308" max="13308" width="10.28515625" style="59" customWidth="1"/>
    <col min="13309" max="13309" width="58.7109375" style="59" customWidth="1"/>
    <col min="13310" max="13310" width="0" style="59" hidden="1" customWidth="1"/>
    <col min="13311" max="13311" width="23.7109375" style="59" customWidth="1"/>
    <col min="13312" max="13312" width="21.140625" style="59" customWidth="1"/>
    <col min="13313" max="13313" width="19.85546875" style="59" customWidth="1"/>
    <col min="13314" max="13563" width="10.28515625" style="59"/>
    <col min="13564" max="13564" width="10.28515625" style="59" customWidth="1"/>
    <col min="13565" max="13565" width="58.7109375" style="59" customWidth="1"/>
    <col min="13566" max="13566" width="0" style="59" hidden="1" customWidth="1"/>
    <col min="13567" max="13567" width="23.7109375" style="59" customWidth="1"/>
    <col min="13568" max="13568" width="21.140625" style="59" customWidth="1"/>
    <col min="13569" max="13569" width="19.85546875" style="59" customWidth="1"/>
    <col min="13570" max="13819" width="10.28515625" style="59"/>
    <col min="13820" max="13820" width="10.28515625" style="59" customWidth="1"/>
    <col min="13821" max="13821" width="58.7109375" style="59" customWidth="1"/>
    <col min="13822" max="13822" width="0" style="59" hidden="1" customWidth="1"/>
    <col min="13823" max="13823" width="23.7109375" style="59" customWidth="1"/>
    <col min="13824" max="13824" width="21.140625" style="59" customWidth="1"/>
    <col min="13825" max="13825" width="19.85546875" style="59" customWidth="1"/>
    <col min="13826" max="14075" width="10.28515625" style="59"/>
    <col min="14076" max="14076" width="10.28515625" style="59" customWidth="1"/>
    <col min="14077" max="14077" width="58.7109375" style="59" customWidth="1"/>
    <col min="14078" max="14078" width="0" style="59" hidden="1" customWidth="1"/>
    <col min="14079" max="14079" width="23.7109375" style="59" customWidth="1"/>
    <col min="14080" max="14080" width="21.140625" style="59" customWidth="1"/>
    <col min="14081" max="14081" width="19.85546875" style="59" customWidth="1"/>
    <col min="14082" max="14331" width="10.28515625" style="59"/>
    <col min="14332" max="14332" width="10.28515625" style="59" customWidth="1"/>
    <col min="14333" max="14333" width="58.7109375" style="59" customWidth="1"/>
    <col min="14334" max="14334" width="0" style="59" hidden="1" customWidth="1"/>
    <col min="14335" max="14335" width="23.7109375" style="59" customWidth="1"/>
    <col min="14336" max="14336" width="21.140625" style="59" customWidth="1"/>
    <col min="14337" max="14337" width="19.85546875" style="59" customWidth="1"/>
    <col min="14338" max="14587" width="10.28515625" style="59"/>
    <col min="14588" max="14588" width="10.28515625" style="59" customWidth="1"/>
    <col min="14589" max="14589" width="58.7109375" style="59" customWidth="1"/>
    <col min="14590" max="14590" width="0" style="59" hidden="1" customWidth="1"/>
    <col min="14591" max="14591" width="23.7109375" style="59" customWidth="1"/>
    <col min="14592" max="14592" width="21.140625" style="59" customWidth="1"/>
    <col min="14593" max="14593" width="19.85546875" style="59" customWidth="1"/>
    <col min="14594" max="14843" width="10.28515625" style="59"/>
    <col min="14844" max="14844" width="10.28515625" style="59" customWidth="1"/>
    <col min="14845" max="14845" width="58.7109375" style="59" customWidth="1"/>
    <col min="14846" max="14846" width="0" style="59" hidden="1" customWidth="1"/>
    <col min="14847" max="14847" width="23.7109375" style="59" customWidth="1"/>
    <col min="14848" max="14848" width="21.140625" style="59" customWidth="1"/>
    <col min="14849" max="14849" width="19.85546875" style="59" customWidth="1"/>
    <col min="14850" max="15099" width="10.28515625" style="59"/>
    <col min="15100" max="15100" width="10.28515625" style="59" customWidth="1"/>
    <col min="15101" max="15101" width="58.7109375" style="59" customWidth="1"/>
    <col min="15102" max="15102" width="0" style="59" hidden="1" customWidth="1"/>
    <col min="15103" max="15103" width="23.7109375" style="59" customWidth="1"/>
    <col min="15104" max="15104" width="21.140625" style="59" customWidth="1"/>
    <col min="15105" max="15105" width="19.85546875" style="59" customWidth="1"/>
    <col min="15106" max="15355" width="10.28515625" style="59"/>
    <col min="15356" max="15356" width="10.28515625" style="59" customWidth="1"/>
    <col min="15357" max="15357" width="58.7109375" style="59" customWidth="1"/>
    <col min="15358" max="15358" width="0" style="59" hidden="1" customWidth="1"/>
    <col min="15359" max="15359" width="23.7109375" style="59" customWidth="1"/>
    <col min="15360" max="15360" width="21.140625" style="59" customWidth="1"/>
    <col min="15361" max="15361" width="19.85546875" style="59" customWidth="1"/>
    <col min="15362" max="15611" width="10.28515625" style="59"/>
    <col min="15612" max="15612" width="10.28515625" style="59" customWidth="1"/>
    <col min="15613" max="15613" width="58.7109375" style="59" customWidth="1"/>
    <col min="15614" max="15614" width="0" style="59" hidden="1" customWidth="1"/>
    <col min="15615" max="15615" width="23.7109375" style="59" customWidth="1"/>
    <col min="15616" max="15616" width="21.140625" style="59" customWidth="1"/>
    <col min="15617" max="15617" width="19.85546875" style="59" customWidth="1"/>
    <col min="15618" max="15867" width="10.28515625" style="59"/>
    <col min="15868" max="15868" width="10.28515625" style="59" customWidth="1"/>
    <col min="15869" max="15869" width="58.7109375" style="59" customWidth="1"/>
    <col min="15870" max="15870" width="0" style="59" hidden="1" customWidth="1"/>
    <col min="15871" max="15871" width="23.7109375" style="59" customWidth="1"/>
    <col min="15872" max="15872" width="21.140625" style="59" customWidth="1"/>
    <col min="15873" max="15873" width="19.85546875" style="59" customWidth="1"/>
    <col min="15874" max="16123" width="10.28515625" style="59"/>
    <col min="16124" max="16124" width="10.28515625" style="59" customWidth="1"/>
    <col min="16125" max="16125" width="58.7109375" style="59" customWidth="1"/>
    <col min="16126" max="16126" width="0" style="59" hidden="1" customWidth="1"/>
    <col min="16127" max="16127" width="23.7109375" style="59" customWidth="1"/>
    <col min="16128" max="16128" width="21.140625" style="59" customWidth="1"/>
    <col min="16129" max="16129" width="19.85546875" style="59" customWidth="1"/>
    <col min="16130" max="16384" width="10.28515625" style="59"/>
  </cols>
  <sheetData>
    <row r="2" spans="1:5" ht="15.75">
      <c r="A2" s="58"/>
      <c r="B2" s="69" t="s">
        <v>190</v>
      </c>
      <c r="C2" s="70"/>
      <c r="D2" s="232"/>
      <c r="E2" s="16"/>
    </row>
    <row r="3" spans="1:5">
      <c r="A3" s="18" t="str">
        <f>+'[2]2'!A4</f>
        <v>"Эрээнцав" ХК</v>
      </c>
      <c r="B3" s="58"/>
      <c r="C3" s="58"/>
      <c r="D3" s="16"/>
      <c r="E3" s="19" t="str">
        <f>+'2'!D4</f>
        <v>2019 оны 12 сар 31 өдөр</v>
      </c>
    </row>
    <row r="4" spans="1:5">
      <c r="A4" s="58" t="str">
        <f>'[2]2'!A5</f>
        <v>(Аж ахуйн нэгж байгууллагын  нэр)</v>
      </c>
      <c r="B4" s="58"/>
      <c r="C4" s="58" t="str">
        <f>+'[5]6'!F4</f>
        <v>2006  оны 03 сар 31 ºдºр</v>
      </c>
      <c r="D4" s="16"/>
      <c r="E4" s="19" t="str">
        <f>'[2]2'!D5</f>
        <v>(төгрөгөөр)</v>
      </c>
    </row>
    <row r="5" spans="1:5" ht="41.25" customHeight="1">
      <c r="A5" s="61" t="s">
        <v>40</v>
      </c>
      <c r="B5" s="61" t="s">
        <v>41</v>
      </c>
      <c r="C5" s="61" t="s">
        <v>191</v>
      </c>
      <c r="D5" s="81" t="str">
        <f>'2'!C7</f>
        <v>2018 оны 12-р сарын 31</v>
      </c>
      <c r="E5" s="78" t="str">
        <f>'2'!D7</f>
        <v>2019 оны 12 сар 31 өдөр</v>
      </c>
    </row>
    <row r="6" spans="1:5">
      <c r="A6" s="71">
        <v>1</v>
      </c>
      <c r="B6" s="68" t="s">
        <v>192</v>
      </c>
      <c r="C6" s="60"/>
      <c r="D6" s="22"/>
      <c r="E6" s="38"/>
    </row>
    <row r="7" spans="1:5">
      <c r="A7" s="72" t="s">
        <v>193</v>
      </c>
      <c r="B7" s="60" t="s">
        <v>194</v>
      </c>
      <c r="C7" s="60"/>
      <c r="D7" s="233">
        <f>SUM(D8:D12)</f>
        <v>34400000</v>
      </c>
      <c r="E7" s="38">
        <f>SUM(E8:E12)</f>
        <v>0</v>
      </c>
    </row>
    <row r="8" spans="1:5">
      <c r="A8" s="279"/>
      <c r="B8" s="60" t="s">
        <v>195</v>
      </c>
      <c r="C8" s="60"/>
      <c r="D8" s="22"/>
      <c r="E8" s="22"/>
    </row>
    <row r="9" spans="1:5">
      <c r="A9" s="280"/>
      <c r="B9" s="60" t="s">
        <v>196</v>
      </c>
      <c r="C9" s="73"/>
      <c r="D9" s="22"/>
      <c r="E9" s="93"/>
    </row>
    <row r="10" spans="1:5">
      <c r="A10" s="280"/>
      <c r="B10" s="60" t="s">
        <v>197</v>
      </c>
      <c r="C10" s="60"/>
      <c r="D10" s="22"/>
      <c r="E10" s="22"/>
    </row>
    <row r="11" spans="1:5">
      <c r="A11" s="280"/>
      <c r="B11" s="60" t="s">
        <v>198</v>
      </c>
      <c r="C11" s="60"/>
      <c r="D11" s="22">
        <v>34400000</v>
      </c>
      <c r="E11" s="22"/>
    </row>
    <row r="12" spans="1:5">
      <c r="A12" s="281"/>
      <c r="B12" s="60" t="s">
        <v>199</v>
      </c>
      <c r="C12" s="60"/>
      <c r="D12" s="22"/>
      <c r="E12" s="22"/>
    </row>
    <row r="13" spans="1:5">
      <c r="A13" s="72">
        <v>1.2</v>
      </c>
      <c r="B13" s="60" t="s">
        <v>200</v>
      </c>
      <c r="C13" s="73"/>
      <c r="D13" s="224">
        <f>SUM(D14:D22)</f>
        <v>12365200</v>
      </c>
      <c r="E13" s="224">
        <f>SUM(E14:E22)</f>
        <v>578752589.11000001</v>
      </c>
    </row>
    <row r="14" spans="1:5">
      <c r="A14" s="279"/>
      <c r="B14" s="60" t="s">
        <v>201</v>
      </c>
      <c r="C14" s="73"/>
      <c r="D14" s="224"/>
      <c r="E14" s="224">
        <v>6210000</v>
      </c>
    </row>
    <row r="15" spans="1:5">
      <c r="A15" s="280"/>
      <c r="B15" s="60" t="s">
        <v>202</v>
      </c>
      <c r="C15" s="73"/>
      <c r="D15" s="224"/>
      <c r="E15" s="224">
        <v>12443842.59</v>
      </c>
    </row>
    <row r="16" spans="1:5">
      <c r="A16" s="280"/>
      <c r="B16" s="60" t="s">
        <v>203</v>
      </c>
      <c r="C16" s="74"/>
      <c r="D16" s="224"/>
      <c r="E16" s="224">
        <v>527071700</v>
      </c>
    </row>
    <row r="17" spans="1:5">
      <c r="A17" s="280"/>
      <c r="B17" s="75" t="s">
        <v>204</v>
      </c>
      <c r="C17" s="74"/>
      <c r="D17" s="224"/>
      <c r="E17" s="224"/>
    </row>
    <row r="18" spans="1:5">
      <c r="A18" s="280"/>
      <c r="B18" s="60" t="s">
        <v>205</v>
      </c>
      <c r="C18" s="74"/>
      <c r="D18" s="224"/>
      <c r="E18" s="224">
        <v>12970090</v>
      </c>
    </row>
    <row r="19" spans="1:5">
      <c r="A19" s="280"/>
      <c r="B19" s="60" t="s">
        <v>206</v>
      </c>
      <c r="C19" s="74"/>
      <c r="D19" s="224"/>
      <c r="E19" s="224"/>
    </row>
    <row r="20" spans="1:5">
      <c r="A20" s="280"/>
      <c r="B20" s="60" t="s">
        <v>207</v>
      </c>
      <c r="C20" s="74"/>
      <c r="D20" s="224"/>
      <c r="E20" s="224">
        <v>5912101.5499999998</v>
      </c>
    </row>
    <row r="21" spans="1:5">
      <c r="A21" s="280"/>
      <c r="B21" s="60" t="s">
        <v>208</v>
      </c>
      <c r="C21" s="74"/>
      <c r="D21" s="224"/>
      <c r="E21" s="224"/>
    </row>
    <row r="22" spans="1:5">
      <c r="A22" s="281"/>
      <c r="B22" s="60" t="s">
        <v>209</v>
      </c>
      <c r="C22" s="74"/>
      <c r="D22" s="22">
        <v>12365200</v>
      </c>
      <c r="E22" s="22">
        <v>14144854.970000001</v>
      </c>
    </row>
    <row r="23" spans="1:5">
      <c r="A23" s="72">
        <v>1.3</v>
      </c>
      <c r="B23" s="68" t="s">
        <v>210</v>
      </c>
      <c r="C23" s="60"/>
      <c r="D23" s="38">
        <f>D7-D13</f>
        <v>22034800</v>
      </c>
      <c r="E23" s="38">
        <f>E7-E13</f>
        <v>-578752589.11000001</v>
      </c>
    </row>
    <row r="24" spans="1:5">
      <c r="A24" s="72">
        <v>2</v>
      </c>
      <c r="B24" s="68" t="s">
        <v>211</v>
      </c>
      <c r="C24" s="73"/>
      <c r="D24" s="22"/>
      <c r="E24" s="22"/>
    </row>
    <row r="25" spans="1:5">
      <c r="A25" s="72" t="s">
        <v>86</v>
      </c>
      <c r="B25" s="60" t="s">
        <v>194</v>
      </c>
      <c r="C25" s="60"/>
      <c r="D25" s="22">
        <f>SUM(D26:D33)</f>
        <v>3393.33</v>
      </c>
      <c r="E25" s="22">
        <f>SUM(E26:E33)</f>
        <v>416276.29</v>
      </c>
    </row>
    <row r="26" spans="1:5">
      <c r="A26" s="279"/>
      <c r="B26" s="60" t="s">
        <v>212</v>
      </c>
      <c r="C26" s="73"/>
      <c r="D26" s="22"/>
      <c r="E26" s="22">
        <v>0</v>
      </c>
    </row>
    <row r="27" spans="1:5">
      <c r="A27" s="280"/>
      <c r="B27" s="60" t="s">
        <v>213</v>
      </c>
      <c r="C27" s="60"/>
      <c r="D27" s="22"/>
      <c r="E27" s="22"/>
    </row>
    <row r="28" spans="1:5">
      <c r="A28" s="280"/>
      <c r="B28" s="60" t="s">
        <v>214</v>
      </c>
      <c r="C28" s="73"/>
      <c r="D28" s="22"/>
      <c r="E28" s="22"/>
    </row>
    <row r="29" spans="1:5">
      <c r="A29" s="280"/>
      <c r="B29" s="60" t="s">
        <v>215</v>
      </c>
      <c r="C29" s="73"/>
      <c r="D29" s="22"/>
      <c r="E29" s="22"/>
    </row>
    <row r="30" spans="1:5">
      <c r="A30" s="280"/>
      <c r="B30" s="67" t="s">
        <v>216</v>
      </c>
      <c r="C30" s="60"/>
      <c r="D30" s="22"/>
      <c r="E30" s="22"/>
    </row>
    <row r="31" spans="1:5">
      <c r="A31" s="280"/>
      <c r="B31" s="60" t="s">
        <v>217</v>
      </c>
      <c r="C31" s="60"/>
      <c r="D31" s="22">
        <v>3393.33</v>
      </c>
      <c r="E31" s="22">
        <v>416276.29</v>
      </c>
    </row>
    <row r="32" spans="1:5">
      <c r="A32" s="280"/>
      <c r="B32" s="60" t="s">
        <v>218</v>
      </c>
      <c r="C32" s="60"/>
      <c r="D32" s="22"/>
      <c r="E32" s="22"/>
    </row>
    <row r="33" spans="1:5">
      <c r="A33" s="281"/>
      <c r="B33" s="60"/>
      <c r="C33" s="73"/>
      <c r="D33" s="22"/>
      <c r="E33" s="22"/>
    </row>
    <row r="34" spans="1:5">
      <c r="A34" s="72">
        <v>2.2000000000000002</v>
      </c>
      <c r="B34" s="60" t="s">
        <v>200</v>
      </c>
      <c r="C34" s="73"/>
      <c r="D34" s="233">
        <f>SUM(D35:D40)</f>
        <v>0</v>
      </c>
      <c r="E34" s="233">
        <f>SUM(E35:E40)</f>
        <v>35500000</v>
      </c>
    </row>
    <row r="35" spans="1:5">
      <c r="A35" s="279"/>
      <c r="B35" s="60" t="s">
        <v>219</v>
      </c>
      <c r="C35" s="73"/>
      <c r="D35" s="22"/>
      <c r="E35" s="22"/>
    </row>
    <row r="36" spans="1:5">
      <c r="A36" s="280"/>
      <c r="B36" s="60" t="s">
        <v>220</v>
      </c>
      <c r="C36" s="60"/>
      <c r="D36" s="22"/>
      <c r="E36" s="22"/>
    </row>
    <row r="37" spans="1:5">
      <c r="A37" s="280"/>
      <c r="B37" s="60" t="s">
        <v>221</v>
      </c>
      <c r="C37" s="60"/>
      <c r="D37" s="22"/>
      <c r="E37" s="22"/>
    </row>
    <row r="38" spans="1:5">
      <c r="A38" s="280"/>
      <c r="B38" s="60" t="s">
        <v>222</v>
      </c>
      <c r="C38" s="60"/>
      <c r="D38" s="22"/>
      <c r="E38" s="22"/>
    </row>
    <row r="39" spans="1:5">
      <c r="A39" s="280"/>
      <c r="B39" s="60" t="s">
        <v>223</v>
      </c>
      <c r="C39" s="60"/>
      <c r="D39" s="22"/>
      <c r="E39" s="22">
        <v>35500000</v>
      </c>
    </row>
    <row r="40" spans="1:5">
      <c r="A40" s="281"/>
      <c r="B40" s="60"/>
      <c r="C40" s="60"/>
      <c r="D40" s="22"/>
      <c r="E40" s="22"/>
    </row>
    <row r="41" spans="1:5" ht="25.5">
      <c r="A41" s="72">
        <v>2.2999999999999998</v>
      </c>
      <c r="B41" s="62" t="s">
        <v>224</v>
      </c>
      <c r="C41" s="60"/>
      <c r="D41" s="22">
        <f>D25-D34</f>
        <v>3393.33</v>
      </c>
      <c r="E41" s="22">
        <f>E25-E34</f>
        <v>-35083723.710000001</v>
      </c>
    </row>
    <row r="42" spans="1:5">
      <c r="A42" s="72">
        <v>3</v>
      </c>
      <c r="B42" s="68" t="s">
        <v>225</v>
      </c>
      <c r="C42" s="60"/>
      <c r="D42" s="22"/>
      <c r="E42" s="22"/>
    </row>
    <row r="43" spans="1:5">
      <c r="A43" s="72">
        <v>3.1</v>
      </c>
      <c r="B43" s="60" t="s">
        <v>194</v>
      </c>
      <c r="C43" s="60"/>
      <c r="D43" s="233">
        <f>SUM(D44:D47)</f>
        <v>0</v>
      </c>
      <c r="E43" s="233">
        <f>SUM(E44:E47)</f>
        <v>612959350</v>
      </c>
    </row>
    <row r="44" spans="1:5">
      <c r="A44" s="279"/>
      <c r="B44" s="60" t="s">
        <v>226</v>
      </c>
      <c r="C44" s="60"/>
      <c r="D44" s="22"/>
      <c r="E44" s="22">
        <v>612959350</v>
      </c>
    </row>
    <row r="45" spans="1:5">
      <c r="A45" s="280"/>
      <c r="B45" s="60" t="s">
        <v>227</v>
      </c>
      <c r="C45" s="60"/>
      <c r="D45" s="22"/>
      <c r="E45" s="22"/>
    </row>
    <row r="46" spans="1:5">
      <c r="A46" s="280"/>
      <c r="B46" s="60" t="s">
        <v>228</v>
      </c>
      <c r="C46" s="73"/>
      <c r="D46" s="22"/>
      <c r="E46" s="22"/>
    </row>
    <row r="47" spans="1:5">
      <c r="A47" s="281"/>
      <c r="B47" s="60"/>
      <c r="C47" s="73"/>
      <c r="D47" s="22"/>
      <c r="E47" s="22"/>
    </row>
    <row r="48" spans="1:5">
      <c r="A48" s="72">
        <v>3.2</v>
      </c>
      <c r="B48" s="60" t="s">
        <v>200</v>
      </c>
      <c r="C48" s="73"/>
      <c r="D48" s="233">
        <f>SUM(D49:D53)</f>
        <v>18013400</v>
      </c>
      <c r="E48" s="233">
        <f>SUM(E49:E53)</f>
        <v>0</v>
      </c>
    </row>
    <row r="49" spans="1:5">
      <c r="A49" s="279"/>
      <c r="B49" s="60" t="s">
        <v>229</v>
      </c>
      <c r="C49" s="73"/>
      <c r="D49" s="22">
        <v>18013400</v>
      </c>
      <c r="E49" s="22"/>
    </row>
    <row r="50" spans="1:5">
      <c r="A50" s="280"/>
      <c r="B50" s="60" t="s">
        <v>230</v>
      </c>
      <c r="C50" s="73"/>
      <c r="D50" s="22"/>
      <c r="E50" s="22"/>
    </row>
    <row r="51" spans="1:5">
      <c r="A51" s="280"/>
      <c r="B51" s="60" t="s">
        <v>231</v>
      </c>
      <c r="C51" s="73"/>
      <c r="D51" s="22"/>
      <c r="E51" s="22"/>
    </row>
    <row r="52" spans="1:5">
      <c r="A52" s="280"/>
      <c r="B52" s="60" t="s">
        <v>232</v>
      </c>
      <c r="C52" s="73"/>
      <c r="D52" s="22"/>
      <c r="E52" s="22"/>
    </row>
    <row r="53" spans="1:5">
      <c r="A53" s="281"/>
      <c r="B53" s="60"/>
      <c r="C53" s="73"/>
      <c r="D53" s="22"/>
      <c r="E53" s="22"/>
    </row>
    <row r="54" spans="1:5">
      <c r="A54" s="71">
        <v>3.3</v>
      </c>
      <c r="B54" s="68" t="s">
        <v>233</v>
      </c>
      <c r="C54" s="73"/>
      <c r="D54" s="38">
        <f>+D43-D48</f>
        <v>-18013400</v>
      </c>
      <c r="E54" s="38">
        <f>E43-E48</f>
        <v>612959350</v>
      </c>
    </row>
    <row r="55" spans="1:5">
      <c r="A55" s="71"/>
      <c r="B55" s="68" t="s">
        <v>598</v>
      </c>
      <c r="C55" s="73"/>
      <c r="D55" s="38"/>
      <c r="E55" s="38"/>
    </row>
    <row r="56" spans="1:5">
      <c r="A56" s="71">
        <v>4</v>
      </c>
      <c r="B56" s="68" t="s">
        <v>234</v>
      </c>
      <c r="C56" s="73"/>
      <c r="D56" s="38">
        <f>+D23+D41+D54</f>
        <v>4024793.3299999982</v>
      </c>
      <c r="E56" s="38">
        <f>+E7-E13+E25-E34+E43-E48+E55</f>
        <v>-876962.82000005245</v>
      </c>
    </row>
    <row r="57" spans="1:5">
      <c r="A57" s="71">
        <v>5</v>
      </c>
      <c r="B57" s="68" t="s">
        <v>235</v>
      </c>
      <c r="C57" s="73"/>
      <c r="D57" s="233">
        <v>355029.91</v>
      </c>
      <c r="E57" s="38">
        <f>+'2'!C10</f>
        <v>1149276.7</v>
      </c>
    </row>
    <row r="58" spans="1:5">
      <c r="A58" s="71">
        <v>6</v>
      </c>
      <c r="B58" s="68" t="s">
        <v>236</v>
      </c>
      <c r="C58" s="73"/>
      <c r="D58" s="38">
        <f>+'2'!C10</f>
        <v>1149276.7</v>
      </c>
      <c r="E58" s="38">
        <f>+'2'!D10</f>
        <v>272313.87999999523</v>
      </c>
    </row>
    <row r="59" spans="1:5">
      <c r="A59" s="58"/>
      <c r="B59" s="58"/>
      <c r="C59" s="58"/>
      <c r="D59" s="16"/>
      <c r="E59" s="16">
        <f>+E56+E57-E58</f>
        <v>-4.7730281949043274E-8</v>
      </c>
    </row>
    <row r="60" spans="1:5" s="76" customFormat="1" ht="22.5" customHeight="1">
      <c r="A60" s="58"/>
      <c r="B60" s="58" t="s">
        <v>237</v>
      </c>
      <c r="C60" s="58" t="str">
        <f>+'[5]3-4'!D77</f>
        <v>___________________</v>
      </c>
      <c r="D60" s="16"/>
      <c r="E60" s="16"/>
    </row>
    <row r="61" spans="1:5" s="76" customFormat="1" ht="22.5" customHeight="1">
      <c r="A61" s="58"/>
      <c r="B61" s="58" t="str">
        <f>'2'!B73:C73</f>
        <v>Ерөнхий нягтлан бодогч          ______________/Д.Солонго/</v>
      </c>
      <c r="C61" s="58" t="str">
        <f>+'[5]3-4'!D78</f>
        <v>___________________</v>
      </c>
      <c r="D61" s="16"/>
      <c r="E61" s="16"/>
    </row>
  </sheetData>
  <mergeCells count="6">
    <mergeCell ref="A49:A53"/>
    <mergeCell ref="A8:A12"/>
    <mergeCell ref="A14:A22"/>
    <mergeCell ref="A26:A33"/>
    <mergeCell ref="A35:A40"/>
    <mergeCell ref="A44:A47"/>
  </mergeCells>
  <pageMargins left="1" right="0.17" top="0.17" bottom="0.17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G5" sqref="G5"/>
    </sheetView>
  </sheetViews>
  <sheetFormatPr defaultColWidth="9.140625" defaultRowHeight="12.75"/>
  <cols>
    <col min="1" max="1" width="6.28515625" style="96" customWidth="1"/>
    <col min="2" max="2" width="1.5703125" style="96" customWidth="1"/>
    <col min="3" max="3" width="12.7109375" style="96" customWidth="1"/>
    <col min="4" max="4" width="9.140625" style="96"/>
    <col min="5" max="5" width="16.7109375" style="96" customWidth="1"/>
    <col min="6" max="8" width="9.140625" style="96" customWidth="1"/>
    <col min="9" max="16384" width="9.140625" style="96"/>
  </cols>
  <sheetData>
    <row r="1" spans="1:7">
      <c r="E1" s="97" t="s">
        <v>244</v>
      </c>
    </row>
    <row r="2" spans="1:7">
      <c r="E2" s="97" t="s">
        <v>245</v>
      </c>
    </row>
    <row r="3" spans="1:7">
      <c r="A3" s="98"/>
    </row>
    <row r="4" spans="1:7">
      <c r="A4" s="284" t="str">
        <f>+'2'!A4</f>
        <v>"Эрээнцав" ХК</v>
      </c>
      <c r="B4" s="284"/>
      <c r="C4" s="284"/>
      <c r="D4" s="99" t="s">
        <v>246</v>
      </c>
      <c r="F4" s="98"/>
      <c r="G4" s="225" t="str">
        <f>'2'!D4</f>
        <v>2019 оны 12 сар 31 өдөр</v>
      </c>
    </row>
    <row r="5" spans="1:7">
      <c r="A5" s="96" t="s">
        <v>247</v>
      </c>
    </row>
    <row r="8" spans="1:7">
      <c r="A8" s="96" t="s">
        <v>248</v>
      </c>
    </row>
    <row r="9" spans="1:7">
      <c r="A9" s="100"/>
    </row>
    <row r="10" spans="1:7">
      <c r="A10" s="100" t="s">
        <v>249</v>
      </c>
      <c r="B10" s="100" t="s">
        <v>250</v>
      </c>
      <c r="C10" s="96" t="s">
        <v>594</v>
      </c>
    </row>
    <row r="11" spans="1:7">
      <c r="A11" s="100" t="s">
        <v>251</v>
      </c>
      <c r="B11" s="100" t="s">
        <v>250</v>
      </c>
    </row>
    <row r="12" spans="1:7">
      <c r="A12" s="100" t="s">
        <v>252</v>
      </c>
      <c r="B12" s="100" t="s">
        <v>250</v>
      </c>
    </row>
    <row r="13" spans="1:7">
      <c r="A13" s="100"/>
    </row>
    <row r="14" spans="1:7">
      <c r="A14" s="96" t="s">
        <v>253</v>
      </c>
    </row>
    <row r="15" spans="1:7">
      <c r="A15" s="100"/>
    </row>
    <row r="16" spans="1:7">
      <c r="A16" s="100" t="s">
        <v>249</v>
      </c>
      <c r="B16" s="100" t="s">
        <v>254</v>
      </c>
      <c r="F16" s="100" t="s">
        <v>255</v>
      </c>
    </row>
    <row r="17" spans="1:9">
      <c r="A17" s="100" t="s">
        <v>252</v>
      </c>
      <c r="B17" s="100" t="s">
        <v>254</v>
      </c>
    </row>
    <row r="18" spans="1:9">
      <c r="A18" s="96" t="s">
        <v>256</v>
      </c>
    </row>
    <row r="19" spans="1:9">
      <c r="A19" s="100"/>
    </row>
    <row r="20" spans="1:9">
      <c r="A20" s="100" t="s">
        <v>249</v>
      </c>
      <c r="B20" s="100" t="s">
        <v>250</v>
      </c>
    </row>
    <row r="21" spans="1:9">
      <c r="A21" s="100" t="s">
        <v>251</v>
      </c>
      <c r="B21" s="100" t="s">
        <v>250</v>
      </c>
    </row>
    <row r="22" spans="1:9">
      <c r="A22" s="100" t="s">
        <v>252</v>
      </c>
      <c r="B22" s="100" t="s">
        <v>250</v>
      </c>
    </row>
    <row r="24" spans="1:9" ht="14.25" customHeight="1">
      <c r="A24" s="285" t="s">
        <v>257</v>
      </c>
      <c r="B24" s="286"/>
      <c r="C24" s="286"/>
      <c r="D24" s="286"/>
      <c r="E24" s="286"/>
      <c r="F24" s="286"/>
      <c r="G24" s="286"/>
      <c r="H24" s="101"/>
      <c r="I24" s="101"/>
    </row>
    <row r="25" spans="1:9">
      <c r="A25" s="99"/>
    </row>
    <row r="26" spans="1:9">
      <c r="A26" s="287" t="s">
        <v>258</v>
      </c>
      <c r="B26" s="287"/>
      <c r="C26" s="287"/>
      <c r="D26" s="287"/>
      <c r="E26" s="287"/>
      <c r="F26" s="287"/>
      <c r="G26" s="287"/>
    </row>
    <row r="27" spans="1:9">
      <c r="A27" s="287" t="s">
        <v>258</v>
      </c>
      <c r="B27" s="287"/>
      <c r="C27" s="287"/>
      <c r="D27" s="287"/>
      <c r="E27" s="287"/>
      <c r="F27" s="287"/>
      <c r="G27" s="287"/>
    </row>
    <row r="28" spans="1:9">
      <c r="A28" s="287" t="s">
        <v>258</v>
      </c>
      <c r="B28" s="287"/>
      <c r="C28" s="287"/>
      <c r="D28" s="287"/>
      <c r="E28" s="287"/>
      <c r="F28" s="287"/>
      <c r="G28" s="287"/>
    </row>
    <row r="29" spans="1:9">
      <c r="A29" s="99"/>
    </row>
    <row r="30" spans="1:9" ht="12.75" customHeight="1">
      <c r="A30" s="282" t="s">
        <v>259</v>
      </c>
      <c r="B30" s="283"/>
      <c r="C30" s="283"/>
      <c r="D30" s="283"/>
      <c r="E30" s="283"/>
      <c r="F30" s="283"/>
      <c r="G30" s="283"/>
      <c r="H30" s="101"/>
      <c r="I30" s="101"/>
    </row>
    <row r="31" spans="1:9">
      <c r="A31" s="102"/>
    </row>
    <row r="32" spans="1:9">
      <c r="A32" s="287" t="s">
        <v>260</v>
      </c>
      <c r="B32" s="287"/>
      <c r="C32" s="287"/>
      <c r="D32" s="287"/>
      <c r="E32" s="287"/>
      <c r="F32" s="287"/>
      <c r="G32" s="287"/>
    </row>
    <row r="33" spans="1:7">
      <c r="A33" s="287" t="s">
        <v>260</v>
      </c>
      <c r="B33" s="287"/>
      <c r="C33" s="287"/>
      <c r="D33" s="287"/>
      <c r="E33" s="287"/>
      <c r="F33" s="287"/>
      <c r="G33" s="287"/>
    </row>
    <row r="34" spans="1:7">
      <c r="A34" s="287" t="s">
        <v>260</v>
      </c>
      <c r="B34" s="287"/>
      <c r="C34" s="287"/>
      <c r="D34" s="287"/>
      <c r="E34" s="287"/>
      <c r="F34" s="287"/>
      <c r="G34" s="287"/>
    </row>
    <row r="35" spans="1:7">
      <c r="A35" s="287" t="s">
        <v>260</v>
      </c>
      <c r="B35" s="287"/>
      <c r="C35" s="287"/>
      <c r="D35" s="287"/>
      <c r="E35" s="287"/>
      <c r="F35" s="287"/>
      <c r="G35" s="287"/>
    </row>
    <row r="36" spans="1:7">
      <c r="A36" s="287" t="s">
        <v>260</v>
      </c>
      <c r="B36" s="287"/>
      <c r="C36" s="287"/>
      <c r="D36" s="287"/>
      <c r="E36" s="287"/>
      <c r="F36" s="287"/>
      <c r="G36" s="287"/>
    </row>
    <row r="37" spans="1:7">
      <c r="A37" s="287" t="s">
        <v>260</v>
      </c>
      <c r="B37" s="287"/>
      <c r="C37" s="287"/>
      <c r="D37" s="287"/>
      <c r="E37" s="287"/>
      <c r="F37" s="287"/>
      <c r="G37" s="287"/>
    </row>
    <row r="38" spans="1:7">
      <c r="A38" s="287" t="s">
        <v>260</v>
      </c>
      <c r="B38" s="287"/>
      <c r="C38" s="287"/>
      <c r="D38" s="287"/>
      <c r="E38" s="287"/>
      <c r="F38" s="287"/>
      <c r="G38" s="287"/>
    </row>
    <row r="39" spans="1:7">
      <c r="A39" s="287" t="s">
        <v>260</v>
      </c>
      <c r="B39" s="287"/>
      <c r="C39" s="287"/>
      <c r="D39" s="287"/>
      <c r="E39" s="287"/>
      <c r="F39" s="287"/>
      <c r="G39" s="287"/>
    </row>
    <row r="40" spans="1:7">
      <c r="A40" s="287" t="s">
        <v>260</v>
      </c>
      <c r="B40" s="287"/>
      <c r="C40" s="287"/>
      <c r="D40" s="287"/>
      <c r="E40" s="287"/>
      <c r="F40" s="287"/>
      <c r="G40" s="287"/>
    </row>
    <row r="41" spans="1:7">
      <c r="A41" s="287" t="s">
        <v>260</v>
      </c>
      <c r="B41" s="287"/>
      <c r="C41" s="287"/>
      <c r="D41" s="287"/>
      <c r="E41" s="287"/>
      <c r="F41" s="287"/>
      <c r="G41" s="287"/>
    </row>
    <row r="42" spans="1:7">
      <c r="A42" s="287" t="s">
        <v>260</v>
      </c>
      <c r="B42" s="287"/>
      <c r="C42" s="287"/>
      <c r="D42" s="287"/>
      <c r="E42" s="287"/>
      <c r="F42" s="287"/>
      <c r="G42" s="287"/>
    </row>
    <row r="43" spans="1:7">
      <c r="A43" s="287" t="s">
        <v>260</v>
      </c>
      <c r="B43" s="287"/>
      <c r="C43" s="287"/>
      <c r="D43" s="287"/>
      <c r="E43" s="287"/>
      <c r="F43" s="287"/>
      <c r="G43" s="287"/>
    </row>
  </sheetData>
  <mergeCells count="18">
    <mergeCell ref="A43:G43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30:G30"/>
    <mergeCell ref="A4:C4"/>
    <mergeCell ref="A24:G24"/>
    <mergeCell ref="A26:G26"/>
    <mergeCell ref="A27:G27"/>
    <mergeCell ref="A28:G2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16" workbookViewId="0">
      <selection activeCell="E29" sqref="E29"/>
    </sheetView>
  </sheetViews>
  <sheetFormatPr defaultRowHeight="15.75" customHeight="1"/>
  <cols>
    <col min="1" max="1" width="2.5703125" customWidth="1"/>
    <col min="2" max="2" width="23.5703125" customWidth="1"/>
    <col min="3" max="3" width="20.140625" customWidth="1"/>
    <col min="4" max="5" width="20.42578125" customWidth="1"/>
  </cols>
  <sheetData>
    <row r="1" spans="1:5" ht="15.75" customHeight="1">
      <c r="A1" s="290" t="s">
        <v>261</v>
      </c>
      <c r="B1" s="291"/>
      <c r="C1" s="291"/>
      <c r="D1" s="291"/>
      <c r="E1" s="291"/>
    </row>
    <row r="2" spans="1:5" s="105" customFormat="1" ht="15.75" customHeight="1" thickBot="1">
      <c r="A2" s="103"/>
      <c r="B2" s="104"/>
      <c r="C2" s="104"/>
      <c r="D2" s="104"/>
      <c r="E2" s="104"/>
    </row>
    <row r="3" spans="1:5" ht="15.75" customHeight="1" thickBot="1">
      <c r="A3" s="106" t="s">
        <v>179</v>
      </c>
      <c r="B3" s="288" t="s">
        <v>262</v>
      </c>
      <c r="C3" s="289"/>
      <c r="D3" s="107" t="s">
        <v>240</v>
      </c>
      <c r="E3" s="107" t="s">
        <v>263</v>
      </c>
    </row>
    <row r="4" spans="1:5" ht="15.75" customHeight="1" thickBot="1">
      <c r="A4" s="108">
        <v>1</v>
      </c>
      <c r="B4" s="288" t="s">
        <v>264</v>
      </c>
      <c r="C4" s="289"/>
      <c r="D4" s="109">
        <v>6625.09</v>
      </c>
      <c r="E4" s="110">
        <f>'2'!D10-'7'!E5</f>
        <v>97382.519999995216</v>
      </c>
    </row>
    <row r="5" spans="1:5" ht="15.75" customHeight="1" thickBot="1">
      <c r="A5" s="108">
        <v>2</v>
      </c>
      <c r="B5" s="288" t="s">
        <v>265</v>
      </c>
      <c r="C5" s="289"/>
      <c r="D5" s="110">
        <f>134963.74+47313.54</f>
        <v>182277.28</v>
      </c>
      <c r="E5" s="110">
        <f>127617.82+47313.54</f>
        <v>174931.36000000002</v>
      </c>
    </row>
    <row r="6" spans="1:5" ht="15.75" customHeight="1" thickBot="1">
      <c r="A6" s="108">
        <v>3</v>
      </c>
      <c r="B6" s="288" t="s">
        <v>266</v>
      </c>
      <c r="C6" s="289"/>
      <c r="D6" s="109"/>
      <c r="E6" s="110"/>
    </row>
    <row r="7" spans="1:5" ht="15.75" customHeight="1" thickBot="1">
      <c r="A7" s="111">
        <v>4</v>
      </c>
      <c r="B7" s="288" t="s">
        <v>181</v>
      </c>
      <c r="C7" s="289"/>
      <c r="D7" s="109">
        <f>SUM(D4:D6)</f>
        <v>188902.37</v>
      </c>
      <c r="E7" s="109">
        <f>SUM(E4:E6)</f>
        <v>272313.87999999523</v>
      </c>
    </row>
    <row r="8" spans="1:5" ht="15.75" customHeight="1">
      <c r="A8" s="239"/>
      <c r="B8" s="240"/>
      <c r="C8" s="240"/>
      <c r="D8" s="241">
        <f>'2'!C10-'7'!D7</f>
        <v>960374.33</v>
      </c>
      <c r="E8" s="241">
        <f>'2'!D10-'7'!E7</f>
        <v>0</v>
      </c>
    </row>
    <row r="9" spans="1:5" ht="15.75" customHeight="1">
      <c r="A9" s="112" t="s">
        <v>267</v>
      </c>
    </row>
    <row r="10" spans="1:5" ht="15.75" customHeight="1">
      <c r="A10" s="113"/>
      <c r="B10" s="113"/>
      <c r="C10" s="113"/>
      <c r="D10" s="113"/>
      <c r="E10" s="113"/>
    </row>
    <row r="11" spans="1:5" ht="15.75" customHeight="1">
      <c r="A11" s="114"/>
      <c r="B11" s="114"/>
      <c r="C11" s="114"/>
      <c r="D11" s="114"/>
      <c r="E11" s="114"/>
    </row>
    <row r="12" spans="1:5" ht="15.75" customHeight="1">
      <c r="A12" s="115"/>
    </row>
    <row r="13" spans="1:5" ht="15.75" customHeight="1">
      <c r="A13" s="294" t="s">
        <v>268</v>
      </c>
      <c r="B13" s="295"/>
      <c r="C13" s="295"/>
      <c r="D13" s="295"/>
      <c r="E13" s="295"/>
    </row>
    <row r="14" spans="1:5" ht="15.75" customHeight="1">
      <c r="A14" s="116"/>
    </row>
    <row r="15" spans="1:5" ht="15.75" customHeight="1">
      <c r="A15" s="296" t="s">
        <v>269</v>
      </c>
      <c r="B15" s="296"/>
      <c r="C15" s="296"/>
      <c r="D15" s="296"/>
      <c r="E15" s="296"/>
    </row>
    <row r="16" spans="1:5" ht="15.75" customHeight="1" thickBot="1">
      <c r="A16" s="115"/>
    </row>
    <row r="17" spans="1:5" ht="15.75" customHeight="1" thickBot="1">
      <c r="A17" s="117" t="s">
        <v>179</v>
      </c>
      <c r="B17" s="118" t="s">
        <v>41</v>
      </c>
      <c r="C17" s="118" t="s">
        <v>270</v>
      </c>
      <c r="D17" s="118" t="s">
        <v>271</v>
      </c>
      <c r="E17" s="118" t="s">
        <v>272</v>
      </c>
    </row>
    <row r="18" spans="1:5" ht="13.5" thickBot="1">
      <c r="A18" s="119">
        <v>1</v>
      </c>
      <c r="B18" s="120" t="s">
        <v>240</v>
      </c>
      <c r="C18" s="121"/>
      <c r="D18" s="121"/>
      <c r="E18" s="121">
        <f>C23</f>
        <v>0</v>
      </c>
    </row>
    <row r="19" spans="1:5" ht="13.5" thickBot="1">
      <c r="A19" s="119">
        <v>2</v>
      </c>
      <c r="B19" s="120" t="s">
        <v>273</v>
      </c>
      <c r="C19" s="121">
        <f>'2'!C11</f>
        <v>0</v>
      </c>
      <c r="D19" s="121"/>
      <c r="E19" s="121">
        <v>35500000</v>
      </c>
    </row>
    <row r="20" spans="1:5" ht="13.5" thickBot="1">
      <c r="A20" s="119">
        <v>3</v>
      </c>
      <c r="B20" s="120" t="s">
        <v>274</v>
      </c>
      <c r="C20" s="121">
        <f>+C21+C22</f>
        <v>0</v>
      </c>
      <c r="D20" s="121"/>
      <c r="E20" s="121">
        <f>SUM(E21:E22)</f>
        <v>0</v>
      </c>
    </row>
    <row r="21" spans="1:5" ht="13.5" thickBot="1">
      <c r="A21" s="297"/>
      <c r="B21" s="120" t="s">
        <v>275</v>
      </c>
      <c r="C21" s="121"/>
      <c r="D21" s="121"/>
      <c r="E21" s="121"/>
    </row>
    <row r="22" spans="1:5" ht="13.5" thickBot="1">
      <c r="A22" s="298"/>
      <c r="B22" s="122" t="s">
        <v>276</v>
      </c>
      <c r="C22" s="121"/>
      <c r="D22" s="121"/>
      <c r="E22" s="121">
        <f t="shared" ref="E22" si="0">+C22-D22</f>
        <v>0</v>
      </c>
    </row>
    <row r="23" spans="1:5" ht="13.5" thickBot="1">
      <c r="A23" s="119">
        <v>4</v>
      </c>
      <c r="B23" s="120" t="s">
        <v>239</v>
      </c>
      <c r="C23" s="121">
        <f>C18+C19-C20</f>
        <v>0</v>
      </c>
      <c r="D23" s="121">
        <f t="shared" ref="D23:E23" si="1">D18+D19-D20</f>
        <v>0</v>
      </c>
      <c r="E23" s="121">
        <f t="shared" si="1"/>
        <v>35500000</v>
      </c>
    </row>
    <row r="24" spans="1:5" ht="12.75">
      <c r="A24" s="115"/>
      <c r="C24" s="231">
        <f>'2'!C11-'7'!C23</f>
        <v>0</v>
      </c>
      <c r="E24" s="231">
        <f>'2'!D11-'7'!E23</f>
        <v>0</v>
      </c>
    </row>
    <row r="25" spans="1:5" ht="12.75">
      <c r="A25" s="296" t="s">
        <v>277</v>
      </c>
      <c r="B25" s="296"/>
      <c r="C25" s="296"/>
      <c r="D25" s="296"/>
      <c r="E25" s="296"/>
    </row>
    <row r="26" spans="1:5" ht="13.5" thickBot="1">
      <c r="A26" s="115"/>
    </row>
    <row r="27" spans="1:5" ht="13.5" thickBot="1">
      <c r="A27" s="106" t="s">
        <v>179</v>
      </c>
      <c r="B27" s="292" t="s">
        <v>278</v>
      </c>
      <c r="C27" s="293"/>
      <c r="D27" s="107" t="s">
        <v>240</v>
      </c>
      <c r="E27" s="107" t="s">
        <v>239</v>
      </c>
    </row>
    <row r="28" spans="1:5" ht="13.5" thickBot="1">
      <c r="A28" s="119">
        <v>1</v>
      </c>
      <c r="B28" s="292" t="s">
        <v>279</v>
      </c>
      <c r="C28" s="293"/>
      <c r="D28" s="234">
        <v>20000</v>
      </c>
      <c r="E28" s="235">
        <f>'2'!D12</f>
        <v>8984</v>
      </c>
    </row>
    <row r="29" spans="1:5" ht="13.5" thickBot="1">
      <c r="A29" s="119">
        <v>2</v>
      </c>
      <c r="B29" s="292" t="s">
        <v>280</v>
      </c>
      <c r="C29" s="293"/>
      <c r="D29" s="234"/>
      <c r="E29" s="234"/>
    </row>
    <row r="30" spans="1:5" ht="13.5" thickBot="1">
      <c r="A30" s="119">
        <v>3</v>
      </c>
      <c r="B30" s="292" t="s">
        <v>281</v>
      </c>
      <c r="C30" s="293"/>
      <c r="D30" s="234"/>
      <c r="E30" s="234"/>
    </row>
    <row r="31" spans="1:5" ht="13.5" thickBot="1">
      <c r="A31" s="119">
        <v>4</v>
      </c>
      <c r="B31" s="292"/>
      <c r="C31" s="293"/>
      <c r="D31" s="234"/>
      <c r="E31" s="234"/>
    </row>
    <row r="32" spans="1:5" ht="13.5" thickBot="1">
      <c r="A32" s="119">
        <v>5</v>
      </c>
      <c r="B32" s="292" t="s">
        <v>181</v>
      </c>
      <c r="C32" s="293"/>
      <c r="D32" s="236">
        <f>SUM(D28:D31)</f>
        <v>20000</v>
      </c>
      <c r="E32" s="236">
        <f>SUM(E28:E31)</f>
        <v>8984</v>
      </c>
    </row>
    <row r="33" spans="1:5" ht="12.75">
      <c r="A33" s="115"/>
      <c r="D33" s="231">
        <f>'2'!C12-'7'!D32</f>
        <v>0</v>
      </c>
      <c r="E33" s="231">
        <f>'2'!D12-'7'!E32</f>
        <v>0</v>
      </c>
    </row>
    <row r="34" spans="1:5" ht="12.75">
      <c r="A34" s="296" t="s">
        <v>282</v>
      </c>
      <c r="B34" s="296"/>
      <c r="C34" s="296"/>
      <c r="D34" s="296"/>
      <c r="E34" s="296"/>
    </row>
    <row r="35" spans="1:5" ht="13.5" thickBot="1">
      <c r="A35" s="115"/>
    </row>
    <row r="36" spans="1:5" ht="13.5" thickBot="1">
      <c r="A36" s="106" t="s">
        <v>179</v>
      </c>
      <c r="B36" s="292" t="s">
        <v>278</v>
      </c>
      <c r="C36" s="293"/>
      <c r="D36" s="107" t="s">
        <v>240</v>
      </c>
      <c r="E36" s="107" t="s">
        <v>239</v>
      </c>
    </row>
    <row r="37" spans="1:5" ht="13.5" thickBot="1">
      <c r="A37" s="119">
        <v>1</v>
      </c>
      <c r="B37" s="292" t="s">
        <v>283</v>
      </c>
      <c r="C37" s="293"/>
      <c r="D37" s="123">
        <f>+'[4]2'!D13</f>
        <v>0</v>
      </c>
      <c r="E37" s="123">
        <f>+'[4]2'!D13</f>
        <v>0</v>
      </c>
    </row>
    <row r="38" spans="1:5" ht="13.5" thickBot="1">
      <c r="A38" s="119">
        <v>2</v>
      </c>
      <c r="B38" s="292" t="s">
        <v>284</v>
      </c>
      <c r="C38" s="293"/>
      <c r="D38" s="123"/>
      <c r="E38" s="123"/>
    </row>
    <row r="39" spans="1:5" ht="13.5" thickBot="1">
      <c r="A39" s="119">
        <v>3</v>
      </c>
      <c r="B39" s="292" t="s">
        <v>285</v>
      </c>
      <c r="C39" s="293"/>
      <c r="D39" s="123"/>
      <c r="E39" s="123"/>
    </row>
    <row r="40" spans="1:5" ht="13.5" thickBot="1">
      <c r="A40" s="119">
        <v>4</v>
      </c>
      <c r="B40" s="292" t="s">
        <v>286</v>
      </c>
      <c r="C40" s="293"/>
      <c r="D40" s="123"/>
      <c r="E40" s="123"/>
    </row>
    <row r="41" spans="1:5" ht="13.5" thickBot="1">
      <c r="A41" s="119">
        <v>5</v>
      </c>
      <c r="B41" s="292" t="s">
        <v>287</v>
      </c>
      <c r="C41" s="293"/>
      <c r="D41" s="123"/>
      <c r="E41" s="123"/>
    </row>
    <row r="42" spans="1:5" ht="13.5" thickBot="1">
      <c r="A42" s="119">
        <v>6</v>
      </c>
      <c r="B42" s="292" t="s">
        <v>288</v>
      </c>
      <c r="C42" s="293"/>
      <c r="D42" s="123"/>
      <c r="E42" s="123"/>
    </row>
    <row r="43" spans="1:5" ht="13.5" thickBot="1">
      <c r="A43" s="119">
        <v>7</v>
      </c>
      <c r="B43" s="292"/>
      <c r="C43" s="293"/>
      <c r="D43" s="124"/>
      <c r="E43" s="124"/>
    </row>
    <row r="44" spans="1:5" ht="13.5" thickBot="1">
      <c r="A44" s="119">
        <v>8</v>
      </c>
      <c r="B44" s="292" t="s">
        <v>181</v>
      </c>
      <c r="C44" s="293"/>
      <c r="D44" s="124">
        <f>SUM(D37:D43)</f>
        <v>0</v>
      </c>
      <c r="E44" s="124">
        <f>SUM(E37:E43)</f>
        <v>0</v>
      </c>
    </row>
    <row r="45" spans="1:5" ht="12.75">
      <c r="A45" s="112"/>
    </row>
    <row r="46" spans="1:5" ht="12.75">
      <c r="A46" s="112" t="s">
        <v>289</v>
      </c>
    </row>
    <row r="47" spans="1:5" s="125" customFormat="1" ht="12.75">
      <c r="A47" s="112" t="s">
        <v>290</v>
      </c>
      <c r="B47" s="112"/>
      <c r="C47" s="112"/>
      <c r="D47" s="112"/>
      <c r="E47" s="112"/>
    </row>
    <row r="48" spans="1:5" s="125" customFormat="1" ht="12.75">
      <c r="A48" s="112" t="s">
        <v>291</v>
      </c>
      <c r="B48" s="112"/>
      <c r="C48" s="112"/>
      <c r="D48" s="112"/>
      <c r="E48" s="112"/>
    </row>
    <row r="49" spans="1:5" s="125" customFormat="1" ht="12.75">
      <c r="A49" s="112"/>
      <c r="B49" s="112"/>
      <c r="C49" s="112"/>
      <c r="D49" s="112"/>
      <c r="E49" s="112"/>
    </row>
    <row r="50" spans="1:5" ht="12.75">
      <c r="A50" s="113"/>
      <c r="B50" s="113"/>
      <c r="C50" s="113"/>
      <c r="D50" s="113"/>
      <c r="E50" s="113"/>
    </row>
    <row r="51" spans="1:5" ht="12.75">
      <c r="A51" s="115"/>
    </row>
    <row r="52" spans="1:5" ht="12.75">
      <c r="A52" s="115" t="s">
        <v>292</v>
      </c>
    </row>
    <row r="53" spans="1:5" ht="12.75">
      <c r="A53" s="115"/>
    </row>
    <row r="54" spans="1:5" ht="12.75">
      <c r="A54" s="115"/>
    </row>
    <row r="55" spans="1:5" ht="12.75">
      <c r="A55" s="115"/>
    </row>
    <row r="56" spans="1:5" ht="12.75">
      <c r="A56" s="115"/>
    </row>
  </sheetData>
  <mergeCells count="26">
    <mergeCell ref="B43:C43"/>
    <mergeCell ref="B44:C44"/>
    <mergeCell ref="B37:C37"/>
    <mergeCell ref="B38:C38"/>
    <mergeCell ref="B39:C39"/>
    <mergeCell ref="B40:C40"/>
    <mergeCell ref="B41:C41"/>
    <mergeCell ref="B42:C42"/>
    <mergeCell ref="B36:C36"/>
    <mergeCell ref="A13:E13"/>
    <mergeCell ref="A15:E15"/>
    <mergeCell ref="A21:A22"/>
    <mergeCell ref="A25:E25"/>
    <mergeCell ref="B27:C27"/>
    <mergeCell ref="B28:C28"/>
    <mergeCell ref="B29:C29"/>
    <mergeCell ref="B30:C30"/>
    <mergeCell ref="B31:C31"/>
    <mergeCell ref="B32:C32"/>
    <mergeCell ref="A34:E34"/>
    <mergeCell ref="B7:C7"/>
    <mergeCell ref="A1:E1"/>
    <mergeCell ref="B3:C3"/>
    <mergeCell ref="B4:C4"/>
    <mergeCell ref="B5:C5"/>
    <mergeCell ref="B6:C6"/>
  </mergeCells>
  <pageMargins left="0.7" right="0.7" top="0.75" bottom="0.75" header="0.3" footer="0.3"/>
  <pageSetup scale="9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C14" sqref="C14"/>
    </sheetView>
  </sheetViews>
  <sheetFormatPr defaultRowHeight="17.25" customHeight="1"/>
  <cols>
    <col min="1" max="1" width="3.28515625" customWidth="1"/>
    <col min="2" max="2" width="22.28515625" customWidth="1"/>
    <col min="3" max="3" width="14.28515625" style="127" customWidth="1"/>
    <col min="4" max="8" width="9.42578125" customWidth="1"/>
    <col min="9" max="9" width="15" style="127" customWidth="1"/>
  </cols>
  <sheetData>
    <row r="1" spans="1:9" ht="17.25" customHeight="1">
      <c r="A1" s="299" t="s">
        <v>293</v>
      </c>
      <c r="B1" s="300"/>
      <c r="C1" s="300"/>
      <c r="D1" s="300"/>
      <c r="E1" s="300"/>
      <c r="F1" s="300"/>
      <c r="G1" s="300"/>
      <c r="H1" s="300"/>
      <c r="I1" s="300"/>
    </row>
    <row r="2" spans="1:9" ht="17.25" customHeight="1" thickBot="1">
      <c r="A2" s="126"/>
    </row>
    <row r="3" spans="1:9" ht="17.25" customHeight="1" thickBot="1">
      <c r="A3" s="106" t="s">
        <v>179</v>
      </c>
      <c r="B3" s="292" t="s">
        <v>278</v>
      </c>
      <c r="C3" s="301"/>
      <c r="D3" s="301"/>
      <c r="E3" s="293"/>
      <c r="F3" s="288" t="s">
        <v>240</v>
      </c>
      <c r="G3" s="289"/>
      <c r="H3" s="288" t="s">
        <v>239</v>
      </c>
      <c r="I3" s="289"/>
    </row>
    <row r="4" spans="1:9" ht="17.25" customHeight="1" thickBot="1">
      <c r="A4" s="119">
        <v>1</v>
      </c>
      <c r="B4" s="292"/>
      <c r="C4" s="301"/>
      <c r="D4" s="301"/>
      <c r="E4" s="293"/>
      <c r="F4" s="288"/>
      <c r="G4" s="289"/>
      <c r="H4" s="288"/>
      <c r="I4" s="289"/>
    </row>
    <row r="5" spans="1:9" ht="17.25" customHeight="1" thickBot="1">
      <c r="A5" s="119">
        <v>2</v>
      </c>
      <c r="B5" s="292"/>
      <c r="C5" s="301"/>
      <c r="D5" s="301"/>
      <c r="E5" s="293"/>
      <c r="F5" s="288"/>
      <c r="G5" s="289"/>
      <c r="H5" s="288"/>
      <c r="I5" s="289"/>
    </row>
    <row r="6" spans="1:9" ht="17.25" customHeight="1" thickBot="1">
      <c r="A6" s="119">
        <v>3</v>
      </c>
      <c r="B6" s="292" t="s">
        <v>181</v>
      </c>
      <c r="C6" s="301"/>
      <c r="D6" s="301"/>
      <c r="E6" s="293"/>
      <c r="F6" s="288"/>
      <c r="G6" s="289"/>
      <c r="H6" s="303"/>
      <c r="I6" s="304"/>
    </row>
    <row r="7" spans="1:9" ht="17.25" customHeight="1">
      <c r="A7" s="115" t="s">
        <v>294</v>
      </c>
    </row>
    <row r="8" spans="1:9" ht="17.25" customHeight="1">
      <c r="A8" s="290" t="s">
        <v>295</v>
      </c>
      <c r="B8" s="291"/>
      <c r="C8" s="291"/>
      <c r="D8" s="291"/>
      <c r="E8" s="291"/>
      <c r="F8" s="291"/>
      <c r="G8" s="291"/>
      <c r="H8" s="291"/>
      <c r="I8" s="291"/>
    </row>
    <row r="9" spans="1:9" ht="17.25" customHeight="1" thickBot="1">
      <c r="A9" s="112"/>
    </row>
    <row r="10" spans="1:9" ht="17.25" customHeight="1" thickBot="1">
      <c r="A10" s="305" t="s">
        <v>179</v>
      </c>
      <c r="B10" s="307" t="s">
        <v>41</v>
      </c>
      <c r="C10" s="309" t="s">
        <v>296</v>
      </c>
      <c r="D10" s="310"/>
      <c r="E10" s="310"/>
      <c r="F10" s="310"/>
      <c r="G10" s="310"/>
      <c r="H10" s="311"/>
      <c r="I10" s="312" t="s">
        <v>181</v>
      </c>
    </row>
    <row r="11" spans="1:9" ht="50.25" customHeight="1" thickBot="1">
      <c r="A11" s="306"/>
      <c r="B11" s="308"/>
      <c r="C11" s="128" t="s">
        <v>297</v>
      </c>
      <c r="D11" s="107" t="s">
        <v>298</v>
      </c>
      <c r="E11" s="107" t="s">
        <v>299</v>
      </c>
      <c r="F11" s="107" t="s">
        <v>300</v>
      </c>
      <c r="G11" s="107" t="s">
        <v>3</v>
      </c>
      <c r="H11" s="129"/>
      <c r="I11" s="313"/>
    </row>
    <row r="12" spans="1:9" ht="27.75" customHeight="1" thickBot="1">
      <c r="A12" s="130">
        <v>1</v>
      </c>
      <c r="B12" s="131" t="s">
        <v>301</v>
      </c>
      <c r="C12" s="226">
        <f>'2'!C15</f>
        <v>67373643.040000007</v>
      </c>
      <c r="D12" s="227"/>
      <c r="E12" s="227"/>
      <c r="F12" s="227"/>
      <c r="G12" s="228"/>
      <c r="H12" s="227"/>
      <c r="I12" s="226">
        <f>SUM(C12:H12)</f>
        <v>67373643.040000007</v>
      </c>
    </row>
    <row r="13" spans="1:9" ht="27.75" customHeight="1" thickBot="1">
      <c r="A13" s="130">
        <v>2</v>
      </c>
      <c r="B13" s="131" t="s">
        <v>302</v>
      </c>
      <c r="C13" s="226">
        <v>534440922.22000003</v>
      </c>
      <c r="D13" s="227"/>
      <c r="E13" s="227"/>
      <c r="F13" s="227"/>
      <c r="G13" s="228"/>
      <c r="H13" s="227"/>
      <c r="I13" s="226">
        <f t="shared" ref="I13:I19" si="0">SUM(C13:H13)</f>
        <v>534440922.22000003</v>
      </c>
    </row>
    <row r="14" spans="1:9" ht="27.75" customHeight="1" thickBot="1">
      <c r="A14" s="130">
        <v>3</v>
      </c>
      <c r="B14" s="131" t="s">
        <v>303</v>
      </c>
      <c r="C14" s="226">
        <v>534440922.22000003</v>
      </c>
      <c r="D14" s="227"/>
      <c r="E14" s="227"/>
      <c r="F14" s="227"/>
      <c r="G14" s="228"/>
      <c r="H14" s="227"/>
      <c r="I14" s="226">
        <f t="shared" si="0"/>
        <v>534440922.22000003</v>
      </c>
    </row>
    <row r="15" spans="1:9" ht="27.75" customHeight="1" thickBot="1">
      <c r="A15" s="130">
        <v>4</v>
      </c>
      <c r="B15" s="131" t="s">
        <v>304</v>
      </c>
      <c r="C15" s="226">
        <f>+C12+C13-C14</f>
        <v>67373643.039999962</v>
      </c>
      <c r="D15" s="227">
        <f t="shared" ref="D15:H15" si="1">+D12+D13-D14</f>
        <v>0</v>
      </c>
      <c r="E15" s="227">
        <f t="shared" si="1"/>
        <v>0</v>
      </c>
      <c r="F15" s="227">
        <f t="shared" si="1"/>
        <v>0</v>
      </c>
      <c r="G15" s="227">
        <f t="shared" si="1"/>
        <v>0</v>
      </c>
      <c r="H15" s="227">
        <f t="shared" si="1"/>
        <v>0</v>
      </c>
      <c r="I15" s="226">
        <f t="shared" si="0"/>
        <v>67373643.039999962</v>
      </c>
    </row>
    <row r="16" spans="1:9" ht="27.75" customHeight="1" thickBot="1">
      <c r="A16" s="130">
        <v>5</v>
      </c>
      <c r="B16" s="131" t="s">
        <v>305</v>
      </c>
      <c r="C16" s="132"/>
      <c r="D16" s="133"/>
      <c r="E16" s="133"/>
      <c r="F16" s="133"/>
      <c r="G16" s="134"/>
      <c r="H16" s="133"/>
      <c r="I16" s="132">
        <f t="shared" si="0"/>
        <v>0</v>
      </c>
    </row>
    <row r="17" spans="1:9" ht="27.75" customHeight="1" thickBot="1">
      <c r="A17" s="130">
        <v>6</v>
      </c>
      <c r="B17" s="131" t="s">
        <v>306</v>
      </c>
      <c r="C17" s="132"/>
      <c r="D17" s="133"/>
      <c r="E17" s="133"/>
      <c r="F17" s="133"/>
      <c r="G17" s="134"/>
      <c r="H17" s="133"/>
      <c r="I17" s="132">
        <f t="shared" si="0"/>
        <v>0</v>
      </c>
    </row>
    <row r="18" spans="1:9" ht="27.75" customHeight="1" thickBot="1">
      <c r="A18" s="130">
        <v>7</v>
      </c>
      <c r="B18" s="131" t="s">
        <v>307</v>
      </c>
      <c r="C18" s="226">
        <f>+C15-C16-C17</f>
        <v>67373643.039999962</v>
      </c>
      <c r="D18" s="227">
        <f t="shared" ref="D18:H18" si="2">+D15-D16-D17</f>
        <v>0</v>
      </c>
      <c r="E18" s="227">
        <f t="shared" si="2"/>
        <v>0</v>
      </c>
      <c r="F18" s="227">
        <f t="shared" si="2"/>
        <v>0</v>
      </c>
      <c r="G18" s="227">
        <f t="shared" si="2"/>
        <v>0</v>
      </c>
      <c r="H18" s="227">
        <f t="shared" si="2"/>
        <v>0</v>
      </c>
      <c r="I18" s="226">
        <f t="shared" si="0"/>
        <v>67373643.039999962</v>
      </c>
    </row>
    <row r="19" spans="1:9" ht="27.75" customHeight="1" thickBot="1">
      <c r="A19" s="130">
        <v>7.1</v>
      </c>
      <c r="B19" s="131" t="s">
        <v>308</v>
      </c>
      <c r="C19" s="226">
        <f>+C12</f>
        <v>67373643.040000007</v>
      </c>
      <c r="D19" s="227"/>
      <c r="E19" s="227"/>
      <c r="F19" s="227"/>
      <c r="G19" s="228"/>
      <c r="H19" s="227"/>
      <c r="I19" s="226">
        <f t="shared" si="0"/>
        <v>67373643.040000007</v>
      </c>
    </row>
    <row r="20" spans="1:9" ht="27.75" customHeight="1" thickBot="1">
      <c r="A20" s="130">
        <v>7.2</v>
      </c>
      <c r="B20" s="131" t="s">
        <v>309</v>
      </c>
      <c r="C20" s="226">
        <f>+C15</f>
        <v>67373643.039999962</v>
      </c>
      <c r="D20" s="227"/>
      <c r="E20" s="227"/>
      <c r="F20" s="227"/>
      <c r="G20" s="228"/>
      <c r="H20" s="227"/>
      <c r="I20" s="226">
        <f>SUM(C20:H20)</f>
        <v>67373643.039999962</v>
      </c>
    </row>
    <row r="21" spans="1:9" ht="17.25" customHeight="1">
      <c r="A21" s="135"/>
      <c r="I21" s="127">
        <f>'2'!D15-'8'!I20</f>
        <v>0</v>
      </c>
    </row>
    <row r="22" spans="1:9" ht="17.25" customHeight="1">
      <c r="A22" s="135" t="s">
        <v>310</v>
      </c>
    </row>
    <row r="23" spans="1:9" ht="17.25" customHeight="1">
      <c r="A23" s="135" t="s">
        <v>311</v>
      </c>
    </row>
    <row r="24" spans="1:9" s="136" customFormat="1" ht="17.25" customHeight="1">
      <c r="A24" s="135" t="s">
        <v>312</v>
      </c>
      <c r="C24" s="137"/>
      <c r="I24" s="137"/>
    </row>
    <row r="25" spans="1:9" s="136" customFormat="1" ht="17.25" customHeight="1">
      <c r="A25" s="302" t="s">
        <v>313</v>
      </c>
      <c r="B25" s="302"/>
      <c r="C25" s="302"/>
      <c r="D25" s="302"/>
      <c r="E25" s="302"/>
      <c r="F25" s="302"/>
      <c r="G25" s="302"/>
      <c r="H25" s="302"/>
      <c r="I25" s="302"/>
    </row>
    <row r="26" spans="1:9" ht="17.25" customHeight="1">
      <c r="A26" s="114"/>
    </row>
    <row r="27" spans="1:9" ht="25.5" customHeight="1">
      <c r="A27" s="314" t="s">
        <v>314</v>
      </c>
      <c r="B27" s="315"/>
      <c r="C27" s="315"/>
      <c r="D27" s="315"/>
      <c r="E27" s="315"/>
      <c r="F27" s="315"/>
      <c r="G27" s="315"/>
      <c r="H27" s="315"/>
      <c r="I27" s="315"/>
    </row>
    <row r="28" spans="1:9" ht="17.25" customHeight="1">
      <c r="A28" s="112"/>
    </row>
    <row r="29" spans="1:9" s="136" customFormat="1" ht="17.25" customHeight="1">
      <c r="A29" s="135" t="s">
        <v>315</v>
      </c>
      <c r="C29" s="137"/>
      <c r="I29" s="137"/>
    </row>
    <row r="30" spans="1:9" s="136" customFormat="1" ht="17.25" customHeight="1">
      <c r="A30" s="302" t="s">
        <v>316</v>
      </c>
      <c r="B30" s="302"/>
      <c r="C30" s="302"/>
      <c r="D30" s="302"/>
      <c r="E30" s="302"/>
      <c r="F30" s="302"/>
      <c r="G30" s="302"/>
      <c r="H30" s="302"/>
      <c r="I30" s="302"/>
    </row>
    <row r="31" spans="1:9" s="136" customFormat="1" ht="15.75" customHeight="1">
      <c r="A31" s="302" t="s">
        <v>317</v>
      </c>
      <c r="B31" s="302"/>
      <c r="C31" s="302"/>
      <c r="D31" s="302"/>
      <c r="E31" s="302"/>
      <c r="F31" s="302"/>
      <c r="G31" s="302"/>
      <c r="H31" s="302"/>
      <c r="I31" s="302"/>
    </row>
    <row r="32" spans="1:9" s="136" customFormat="1" ht="15.75" customHeight="1">
      <c r="A32" s="114"/>
      <c r="B32" s="114"/>
      <c r="C32" s="138"/>
      <c r="D32" s="114"/>
      <c r="E32" s="114"/>
      <c r="F32" s="114"/>
      <c r="G32" s="114"/>
      <c r="H32" s="114"/>
      <c r="I32" s="138"/>
    </row>
    <row r="33" spans="1:9" ht="17.25" customHeight="1">
      <c r="A33" s="114"/>
      <c r="B33" s="114"/>
      <c r="C33" s="138"/>
      <c r="D33" s="114"/>
      <c r="E33" s="114"/>
      <c r="F33" s="114"/>
      <c r="G33" s="114"/>
      <c r="H33" s="114"/>
      <c r="I33" s="138"/>
    </row>
    <row r="34" spans="1:9" ht="17.25" customHeight="1">
      <c r="A34" s="139"/>
      <c r="B34" s="139"/>
      <c r="C34" s="140"/>
      <c r="D34" s="139"/>
      <c r="E34" s="139"/>
      <c r="F34" s="139"/>
      <c r="G34" s="139"/>
      <c r="H34" s="139"/>
      <c r="I34" s="140"/>
    </row>
    <row r="35" spans="1:9" ht="17.25" customHeight="1">
      <c r="A35" s="314" t="s">
        <v>318</v>
      </c>
      <c r="B35" s="315"/>
      <c r="C35" s="315"/>
      <c r="D35" s="315"/>
      <c r="E35" s="315"/>
      <c r="F35" s="315"/>
      <c r="G35" s="315"/>
      <c r="H35" s="315"/>
      <c r="I35" s="315"/>
    </row>
    <row r="36" spans="1:9" ht="17.25" customHeight="1" thickBot="1">
      <c r="A36" s="115"/>
    </row>
    <row r="37" spans="1:9" ht="34.5" customHeight="1" thickBot="1">
      <c r="A37" s="106" t="s">
        <v>179</v>
      </c>
      <c r="B37" s="292" t="s">
        <v>278</v>
      </c>
      <c r="C37" s="301"/>
      <c r="D37" s="301"/>
      <c r="E37" s="293"/>
      <c r="F37" s="288" t="s">
        <v>240</v>
      </c>
      <c r="G37" s="289"/>
      <c r="H37" s="288" t="s">
        <v>239</v>
      </c>
      <c r="I37" s="289"/>
    </row>
    <row r="38" spans="1:9" ht="17.25" customHeight="1" thickBot="1">
      <c r="A38" s="119">
        <v>1</v>
      </c>
      <c r="B38" s="316" t="s">
        <v>319</v>
      </c>
      <c r="C38" s="317"/>
      <c r="D38" s="317"/>
      <c r="E38" s="318"/>
      <c r="F38" s="319">
        <f>'2'!C16</f>
        <v>0</v>
      </c>
      <c r="G38" s="320"/>
      <c r="H38" s="319">
        <f>'2'!D16</f>
        <v>0</v>
      </c>
      <c r="I38" s="320"/>
    </row>
    <row r="39" spans="1:9" ht="17.25" customHeight="1" thickBot="1">
      <c r="A39" s="119">
        <v>2</v>
      </c>
      <c r="B39" s="316" t="s">
        <v>320</v>
      </c>
      <c r="C39" s="317"/>
      <c r="D39" s="317"/>
      <c r="E39" s="318"/>
      <c r="F39" s="319"/>
      <c r="G39" s="320"/>
      <c r="H39" s="319"/>
      <c r="I39" s="320"/>
    </row>
    <row r="40" spans="1:9" ht="17.25" customHeight="1" thickBot="1">
      <c r="A40" s="119">
        <v>3</v>
      </c>
      <c r="B40" s="316" t="s">
        <v>321</v>
      </c>
      <c r="C40" s="317"/>
      <c r="D40" s="317"/>
      <c r="E40" s="318"/>
      <c r="F40" s="319"/>
      <c r="G40" s="320"/>
      <c r="H40" s="319"/>
      <c r="I40" s="320"/>
    </row>
    <row r="41" spans="1:9" ht="17.25" customHeight="1" thickBot="1">
      <c r="A41" s="119">
        <v>4</v>
      </c>
      <c r="B41" s="316"/>
      <c r="C41" s="317"/>
      <c r="D41" s="317"/>
      <c r="E41" s="318"/>
      <c r="F41" s="319">
        <f>+'[4]2'!C19</f>
        <v>0</v>
      </c>
      <c r="G41" s="320"/>
      <c r="H41" s="319">
        <f>+'[4]2'!D19</f>
        <v>0</v>
      </c>
      <c r="I41" s="320"/>
    </row>
    <row r="42" spans="1:9" ht="17.25" customHeight="1" thickBot="1">
      <c r="A42" s="119">
        <v>5</v>
      </c>
      <c r="B42" s="316" t="s">
        <v>181</v>
      </c>
      <c r="C42" s="317"/>
      <c r="D42" s="317"/>
      <c r="E42" s="318"/>
      <c r="F42" s="319">
        <f>SUM(F38:G41)</f>
        <v>0</v>
      </c>
      <c r="G42" s="320"/>
      <c r="H42" s="319">
        <f>SUM(H38:I41)</f>
        <v>0</v>
      </c>
      <c r="I42" s="320"/>
    </row>
  </sheetData>
  <mergeCells count="41">
    <mergeCell ref="B42:E42"/>
    <mergeCell ref="F42:G42"/>
    <mergeCell ref="H42:I42"/>
    <mergeCell ref="B40:E40"/>
    <mergeCell ref="F40:G40"/>
    <mergeCell ref="H40:I40"/>
    <mergeCell ref="B41:E41"/>
    <mergeCell ref="F41:G41"/>
    <mergeCell ref="H41:I41"/>
    <mergeCell ref="B38:E38"/>
    <mergeCell ref="F38:G38"/>
    <mergeCell ref="H38:I38"/>
    <mergeCell ref="B39:E39"/>
    <mergeCell ref="F39:G39"/>
    <mergeCell ref="H39:I39"/>
    <mergeCell ref="A27:I27"/>
    <mergeCell ref="A30:I30"/>
    <mergeCell ref="A31:I31"/>
    <mergeCell ref="A35:I35"/>
    <mergeCell ref="B37:E37"/>
    <mergeCell ref="F37:G37"/>
    <mergeCell ref="H37:I37"/>
    <mergeCell ref="A25:I25"/>
    <mergeCell ref="B5:E5"/>
    <mergeCell ref="F5:G5"/>
    <mergeCell ref="H5:I5"/>
    <mergeCell ref="B6:E6"/>
    <mergeCell ref="F6:G6"/>
    <mergeCell ref="H6:I6"/>
    <mergeCell ref="A8:I8"/>
    <mergeCell ref="A10:A11"/>
    <mergeCell ref="B10:B11"/>
    <mergeCell ref="C10:H10"/>
    <mergeCell ref="I10:I11"/>
    <mergeCell ref="A1:I1"/>
    <mergeCell ref="B3:E3"/>
    <mergeCell ref="F3:G3"/>
    <mergeCell ref="H3:I3"/>
    <mergeCell ref="B4:E4"/>
    <mergeCell ref="F4:G4"/>
    <mergeCell ref="H4:I4"/>
  </mergeCells>
  <pageMargins left="0.7" right="0.11811023622047245" top="0.15748031496062992" bottom="0.15748031496062992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NUUR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cracker</dc:creator>
  <cp:lastModifiedBy>dell</cp:lastModifiedBy>
  <cp:lastPrinted>2019-02-22T09:40:09Z</cp:lastPrinted>
  <dcterms:created xsi:type="dcterms:W3CDTF">1996-10-14T23:33:28Z</dcterms:created>
  <dcterms:modified xsi:type="dcterms:W3CDTF">2020-03-19T02:40:48Z</dcterms:modified>
</cp:coreProperties>
</file>