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Гантуул\НББ-2023 он\3. Жидакс ХК\3.4 Тайлан\2-р улирал\"/>
    </mc:Choice>
  </mc:AlternateContent>
  <xr:revisionPtr revIDLastSave="0" documentId="13_ncr:1_{DD6B38FF-B141-4961-A3E5-C00C0FFF6798}" xr6:coauthVersionLast="47" xr6:coauthVersionMax="47" xr10:uidLastSave="{00000000-0000-0000-0000-000000000000}"/>
  <bookViews>
    <workbookView xWindow="-108" yWindow="-108" windowWidth="23256" windowHeight="12456" activeTab="4" xr2:uid="{CA13F067-FDD0-4C52-8653-E2DC931A099E}"/>
  </bookViews>
  <sheets>
    <sheet name="cover" sheetId="1" r:id="rId1"/>
    <sheet name="BS" sheetId="2" r:id="rId2"/>
    <sheet name="IS" sheetId="3" r:id="rId3"/>
    <sheet name="ES" sheetId="4" r:id="rId4"/>
    <sheet name="CF" sheetId="5" r:id="rId5"/>
  </sheets>
  <externalReferences>
    <externalReference r:id="rId6"/>
    <externalReference r:id="rId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0" i="5" l="1"/>
  <c r="D63" i="5"/>
  <c r="C63" i="5"/>
  <c r="D61" i="5"/>
  <c r="C61" i="5"/>
  <c r="D59" i="5"/>
  <c r="D58" i="5"/>
  <c r="D56" i="5"/>
  <c r="D55" i="5"/>
  <c r="D50" i="5"/>
  <c r="D46" i="5"/>
  <c r="D38" i="5"/>
  <c r="D44" i="5" s="1"/>
  <c r="D30" i="5"/>
  <c r="D17" i="5"/>
  <c r="D10" i="5"/>
  <c r="D27" i="5" s="1"/>
  <c r="D57" i="5" s="1"/>
  <c r="D5" i="5"/>
  <c r="A5" i="5"/>
  <c r="G31" i="4"/>
  <c r="G28" i="4"/>
  <c r="C28" i="4"/>
  <c r="I25" i="4"/>
  <c r="H25" i="4"/>
  <c r="D25" i="4"/>
  <c r="C25" i="4"/>
  <c r="J24" i="4"/>
  <c r="J23" i="4"/>
  <c r="J22" i="4"/>
  <c r="E22" i="4"/>
  <c r="J21" i="4"/>
  <c r="J20" i="4"/>
  <c r="I20" i="4"/>
  <c r="J19" i="4"/>
  <c r="J18" i="4"/>
  <c r="J17" i="4"/>
  <c r="I17" i="4"/>
  <c r="H17" i="4"/>
  <c r="G17" i="4"/>
  <c r="G25" i="4" s="1"/>
  <c r="F17" i="4"/>
  <c r="F25" i="4" s="1"/>
  <c r="E17" i="4"/>
  <c r="E25" i="4" s="1"/>
  <c r="D17" i="4"/>
  <c r="C17" i="4"/>
  <c r="J16" i="4"/>
  <c r="J15" i="4"/>
  <c r="J14" i="4"/>
  <c r="J13" i="4"/>
  <c r="J12" i="4"/>
  <c r="A12" i="4"/>
  <c r="A13" i="4" s="1"/>
  <c r="A14" i="4" s="1"/>
  <c r="A15" i="4" s="1"/>
  <c r="A16" i="4" s="1"/>
  <c r="A17" i="4" s="1"/>
  <c r="A18" i="4" s="1"/>
  <c r="A19" i="4" s="1"/>
  <c r="A20" i="4" s="1"/>
  <c r="A21" i="4" s="1"/>
  <c r="A22" i="4" s="1"/>
  <c r="A23" i="4" s="1"/>
  <c r="A24" i="4" s="1"/>
  <c r="A25" i="4" s="1"/>
  <c r="J11" i="4"/>
  <c r="G11" i="4"/>
  <c r="F11" i="4"/>
  <c r="E11" i="4"/>
  <c r="A11" i="4"/>
  <c r="J10" i="4"/>
  <c r="A10" i="4"/>
  <c r="J5" i="4"/>
  <c r="A5" i="4"/>
  <c r="D40" i="3"/>
  <c r="D38" i="3"/>
  <c r="B38" i="3"/>
  <c r="D31" i="3"/>
  <c r="D21" i="3"/>
  <c r="D18" i="3"/>
  <c r="D11" i="3"/>
  <c r="D26" i="3" s="1"/>
  <c r="D28" i="3" s="1"/>
  <c r="D30" i="3" s="1"/>
  <c r="D35" i="3" s="1"/>
  <c r="D4" i="3"/>
  <c r="A4" i="3"/>
  <c r="C74" i="2"/>
  <c r="C72" i="2"/>
  <c r="C68" i="2"/>
  <c r="D67" i="2"/>
  <c r="D66" i="2"/>
  <c r="D65" i="2"/>
  <c r="D61" i="2"/>
  <c r="D59" i="2"/>
  <c r="D57" i="2" s="1"/>
  <c r="C56" i="2"/>
  <c r="C69" i="2" s="1"/>
  <c r="C55" i="2"/>
  <c r="D50" i="2"/>
  <c r="D55" i="2" s="1"/>
  <c r="D56" i="2" s="1"/>
  <c r="D48" i="2"/>
  <c r="C48" i="2"/>
  <c r="D45" i="2"/>
  <c r="D40" i="2"/>
  <c r="D38" i="2"/>
  <c r="D31" i="2"/>
  <c r="C31" i="2"/>
  <c r="D25" i="2"/>
  <c r="D23" i="2"/>
  <c r="D22" i="2"/>
  <c r="C20" i="2"/>
  <c r="C32" i="2" s="1"/>
  <c r="D16" i="2"/>
  <c r="D13" i="2"/>
  <c r="D12" i="2"/>
  <c r="D10" i="2"/>
  <c r="D20" i="2" s="1"/>
  <c r="J25" i="4" l="1"/>
  <c r="J26" i="4" s="1"/>
  <c r="D32" i="2"/>
  <c r="D68" i="2"/>
  <c r="D69" i="2" s="1"/>
</calcChain>
</file>

<file path=xl/sharedStrings.xml><?xml version="1.0" encoding="utf-8"?>
<sst xmlns="http://schemas.openxmlformats.org/spreadsheetml/2006/main" count="283" uniqueCount="260">
  <si>
    <t>Сангийн сайдын 2012 оны</t>
  </si>
  <si>
    <t>77 дугаар тушаалын</t>
  </si>
  <si>
    <t>3 дугаар хавсралт</t>
  </si>
  <si>
    <t>Регистрийн дугаар :</t>
  </si>
  <si>
    <t xml:space="preserve">Хаяг :  </t>
  </si>
  <si>
    <t>Шуудангийн хаяг :</t>
  </si>
  <si>
    <t>Утас :</t>
  </si>
  <si>
    <t>Факс :</t>
  </si>
  <si>
    <t>Өмчийн хэлбэр :</t>
  </si>
  <si>
    <t>Төрийн.......хувь</t>
  </si>
  <si>
    <r>
      <t xml:space="preserve">Хувийн </t>
    </r>
    <r>
      <rPr>
        <b/>
        <sz val="12"/>
        <rFont val="Arial Mon"/>
        <family val="2"/>
      </rPr>
      <t>100</t>
    </r>
    <r>
      <rPr>
        <sz val="12"/>
        <rFont val="Arial Mon"/>
        <family val="2"/>
      </rPr>
      <t xml:space="preserve"> хувь</t>
    </r>
  </si>
  <si>
    <t>Б</t>
  </si>
  <si>
    <t>"ЖИДАКС" ХК-ИЙН</t>
  </si>
  <si>
    <t xml:space="preserve">2023 ОНЫ 2-Р УЛИРЛЫН </t>
  </si>
  <si>
    <t>САНХҮҮГИЙН ТАЙЛАН</t>
  </si>
  <si>
    <t>Хянаж хүлээн авсан байгууллагын нэр</t>
  </si>
  <si>
    <t>Сар, өдөр</t>
  </si>
  <si>
    <t>Гарын үсэг</t>
  </si>
  <si>
    <t xml:space="preserve">"ЖИДАКС" ХК-НИЙ </t>
  </si>
  <si>
    <t xml:space="preserve">2023 оны 2-р улирлын санхүүгийн тайлангийн </t>
  </si>
  <si>
    <t>бодит байдлын тухай мэдэгдэл</t>
  </si>
  <si>
    <t xml:space="preserve">2023 оны 06 сарын 30 өдөр </t>
  </si>
  <si>
    <t xml:space="preserve">Захирал    Jeoung Ho  овогтой      Lee , ерөнхий нягтлан бодогч Дашням овогтой Гантуул бид манай аж ахуйн нэгжийн 2023 оны  06 сарын 30-ний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бүрэн тусгасан болохыг баталж байна. </t>
  </si>
  <si>
    <t>Үүнд:</t>
  </si>
  <si>
    <t xml:space="preserve">Бүх ажил гүйлгээ бодитоор гарсан бөгөөд холбогдох анхан шатны баримтыг үндэслэн </t>
  </si>
  <si>
    <t>нягтлан бодох бүртгэл, санхүүгийн тайланд үнэн зөв тусгасан</t>
  </si>
  <si>
    <t>Санхүүгийн тайланд тусгагдсан бүх тооцоолол үнэн зөв хийгдсэн</t>
  </si>
  <si>
    <t xml:space="preserve">Аж ахуйн нэгжийн үйл ажиллагааны эдийн засаг, санхүүгийн бүхий л үйл явцыг </t>
  </si>
  <si>
    <t>иж бүрэн хамарсан</t>
  </si>
  <si>
    <t xml:space="preserve">Тайлант үеийн үр дүнд өмнөх оны ажил гүйлгээнээс шилжин тусгагдаагүй, мөн </t>
  </si>
  <si>
    <t>тайлант оны ажил гүйлгээнээс орхигдсон зүйл байхгүй</t>
  </si>
  <si>
    <t xml:space="preserve">Бүх хөрөнгө, авлага, өр төлбөр, орлого, зардлыг холбогдох Санхүүгийн тайлагналын </t>
  </si>
  <si>
    <t>олон улсын стандартын дагуу үнэн зөв тусгасан</t>
  </si>
  <si>
    <t xml:space="preserve">Энэ тайланд тусгагдсан бүхий л зүйл манай байгууллагын албан ёсны өмчлөлд байдаг </t>
  </si>
  <si>
    <t>бөгөөд орхигдсон зүйл үгүй болно.</t>
  </si>
  <si>
    <t xml:space="preserve"> Захирал_____________________________________  </t>
  </si>
  <si>
    <t xml:space="preserve">  / Lee Jeoung Ho  /</t>
  </si>
  <si>
    <t xml:space="preserve">Ерөнхий нягтлан бодогч      ____________________________  </t>
  </si>
  <si>
    <t>/      Д. Гантуул       /</t>
  </si>
  <si>
    <t>"ЖИДАКС" ХК</t>
  </si>
  <si>
    <t xml:space="preserve">                   САНХҮҮ БАЙДЛЫН ТАЙЛАН</t>
  </si>
  <si>
    <t xml:space="preserve">2023 оны  06 сарын 30 өдөр </t>
  </si>
  <si>
    <t>(төгрөгөөр)</t>
  </si>
  <si>
    <t>Мөрийн дугаар</t>
  </si>
  <si>
    <t>Үзүүлэлт</t>
  </si>
  <si>
    <t>Үлдэгдэл</t>
  </si>
  <si>
    <t>01 сарын 31</t>
  </si>
  <si>
    <t>06 сарын 30</t>
  </si>
  <si>
    <t>ХӨРӨНГӨ</t>
  </si>
  <si>
    <t>Эргэлтийн хөрөнгө</t>
  </si>
  <si>
    <t>1.1.1</t>
  </si>
  <si>
    <t>Мөнгө ба түүнтэй адилтгах хөрөнгө</t>
  </si>
  <si>
    <t>1.1.2</t>
  </si>
  <si>
    <t>Дансны авлага</t>
  </si>
  <si>
    <t>1.1.3</t>
  </si>
  <si>
    <t>Татварын, НДШ-ийн авлага</t>
  </si>
  <si>
    <t>1.1.4</t>
  </si>
  <si>
    <t>Бусад авлага</t>
  </si>
  <si>
    <t>1.1.5</t>
  </si>
  <si>
    <t>Бусад санхүүгийн хөрөнгө</t>
  </si>
  <si>
    <t>1.1.6</t>
  </si>
  <si>
    <t>Бараа материал</t>
  </si>
  <si>
    <t>1.1.7</t>
  </si>
  <si>
    <t>Урьдчилж төлсөн зардал/тооцоо</t>
  </si>
  <si>
    <t>1.1.8</t>
  </si>
  <si>
    <t>Бусад эргэлтийн хөрөнгө</t>
  </si>
  <si>
    <t>1.1.9</t>
  </si>
  <si>
    <t>Борлуулах зорилгоор эзэмшиж буй эргэлтийн бус хөрөнгө ( борлуулах бүлэг хөрөнгө)</t>
  </si>
  <si>
    <t>1.1.10</t>
  </si>
  <si>
    <t>Богино хугацаат хөрөнгө оруулалт</t>
  </si>
  <si>
    <t>1.1.11</t>
  </si>
  <si>
    <t>Эргэлтийн хөрөнгийн дүн</t>
  </si>
  <si>
    <t>Эргэлтийн бус хөрөнгө</t>
  </si>
  <si>
    <t>1.2.1</t>
  </si>
  <si>
    <t>Үндсэн хөрөнгө</t>
  </si>
  <si>
    <t>1.2.2</t>
  </si>
  <si>
    <t xml:space="preserve">Биет бус хөрөнгө </t>
  </si>
  <si>
    <t>1.2.3</t>
  </si>
  <si>
    <t>Биологийн хөрөнгө</t>
  </si>
  <si>
    <t>1.2.4</t>
  </si>
  <si>
    <t>Урт хугацаат хөрөнгө оруулалт</t>
  </si>
  <si>
    <t>1.2.5</t>
  </si>
  <si>
    <t>Хайгуул ба үнэлгээний хөрөнгө</t>
  </si>
  <si>
    <t>1.2.6</t>
  </si>
  <si>
    <t>Хойшлогдсон татварын хөрөнгө</t>
  </si>
  <si>
    <t>1.2.7</t>
  </si>
  <si>
    <t>Хөрөнгө оруулалтын зориулалттай үл хөдлөх хөрөнгө</t>
  </si>
  <si>
    <t>1.2.8</t>
  </si>
  <si>
    <t>Бусад эргэлтийн бус хөрөнгө</t>
  </si>
  <si>
    <t>1.2.9</t>
  </si>
  <si>
    <t>Хуримтлагдсан элэгдэл</t>
  </si>
  <si>
    <t>1.2.10</t>
  </si>
  <si>
    <t>Эргэлтийн бус хөрөнгийн дүн</t>
  </si>
  <si>
    <t>НИЙТ ХӨРӨНГИЙН ДҮН</t>
  </si>
  <si>
    <t>ӨР ТӨЛБӨР БА ЭЗДИЙН ӨМЧ</t>
  </si>
  <si>
    <t>ӨР ТӨЛБӨР</t>
  </si>
  <si>
    <t>2.1.1</t>
  </si>
  <si>
    <t>Богино хугацаат өр төлбөр</t>
  </si>
  <si>
    <t>2.1.1.1</t>
  </si>
  <si>
    <t>Дансны өглөг</t>
  </si>
  <si>
    <t>2.1.1.2</t>
  </si>
  <si>
    <t>Цалингийн өглөг</t>
  </si>
  <si>
    <t>2.1.1.3</t>
  </si>
  <si>
    <t>Татварын өр</t>
  </si>
  <si>
    <t>2.1.1.4</t>
  </si>
  <si>
    <t>НДШ -ийн өглөг</t>
  </si>
  <si>
    <t>2.1.1.5</t>
  </si>
  <si>
    <t>Богино хугацаат зээл</t>
  </si>
  <si>
    <t>2.1.1.6</t>
  </si>
  <si>
    <t>Хүүний өглөг</t>
  </si>
  <si>
    <t>2.1.1.7</t>
  </si>
  <si>
    <t>Ногдол ашгийн өглөг</t>
  </si>
  <si>
    <t>2.1.1.8</t>
  </si>
  <si>
    <t>Урьдчилж орсон орлого</t>
  </si>
  <si>
    <t>2.1.1.9</t>
  </si>
  <si>
    <t>Нөөц /өр төлбөр/</t>
  </si>
  <si>
    <t>2.1.1.10</t>
  </si>
  <si>
    <t>Бусад богино хугацаат өр төлбөр</t>
  </si>
  <si>
    <t>2.1.1.11</t>
  </si>
  <si>
    <t>Борлуулах зорилгоор эзэмшиж буй эргэлтийн бус хөрөнгө ( борлуулах бүлэг хөрөнгө)-нд хамаарах өр төлбөр</t>
  </si>
  <si>
    <t>2.1.1.12</t>
  </si>
  <si>
    <t>2.1.1.20</t>
  </si>
  <si>
    <t>Богино хугацаат өр төлбөрийн дүн</t>
  </si>
  <si>
    <t>2.1.2</t>
  </si>
  <si>
    <t>Урт хугацаат өр төлбөр</t>
  </si>
  <si>
    <t>2.1.2.1</t>
  </si>
  <si>
    <t>Урт хугацаат зээл</t>
  </si>
  <si>
    <t>2.1.2.2</t>
  </si>
  <si>
    <t>2.1.2.3</t>
  </si>
  <si>
    <t>Хойшлогдсон татварын өр</t>
  </si>
  <si>
    <t>2.1.2.4</t>
  </si>
  <si>
    <t>Бусад урт хугацаат өр төлбөр</t>
  </si>
  <si>
    <t>2.1.2.5</t>
  </si>
  <si>
    <t>2.1.2.6</t>
  </si>
  <si>
    <t>Урт хугацаат өр төлбөрийн дүн</t>
  </si>
  <si>
    <t>2.2.20</t>
  </si>
  <si>
    <t>Өр төлбөрийн нийт дүн</t>
  </si>
  <si>
    <t>Эзэмшигчдийн өмч</t>
  </si>
  <si>
    <t>2.3.1</t>
  </si>
  <si>
    <t>Өмч:   а)   төрийн</t>
  </si>
  <si>
    <t>2.3.2</t>
  </si>
  <si>
    <t xml:space="preserve">            б)   хувийн</t>
  </si>
  <si>
    <t>2.3.3</t>
  </si>
  <si>
    <t xml:space="preserve">            в)   хувьцаат</t>
  </si>
  <si>
    <t>2.3.4</t>
  </si>
  <si>
    <t>Халаасны хувьцаа</t>
  </si>
  <si>
    <t>2.3.5</t>
  </si>
  <si>
    <t>Нэмж төлөгдсөн капитал</t>
  </si>
  <si>
    <t>2.3.6</t>
  </si>
  <si>
    <t>Хөрөнгийн дахин үнэлгээний нэмэгдэл</t>
  </si>
  <si>
    <t>2.3.7</t>
  </si>
  <si>
    <t>Гадаад вальтын хөрвүүлэлтийн нөөц</t>
  </si>
  <si>
    <t>2.3.8</t>
  </si>
  <si>
    <t>Эздийн өмчийн бусад хэсэг</t>
  </si>
  <si>
    <t>2.3.9</t>
  </si>
  <si>
    <t>Хуримтлагдсан ашиг (алдагдал)</t>
  </si>
  <si>
    <t>2.3.10</t>
  </si>
  <si>
    <t>2.3.11</t>
  </si>
  <si>
    <t>Эзэмшигчдийн өмчийн дүн</t>
  </si>
  <si>
    <t>Өр төлбөр болон эзэмшигчийн өмчийн дүн</t>
  </si>
  <si>
    <t>Захирал__________________________________</t>
  </si>
  <si>
    <t xml:space="preserve">                     ОРЛОГЫН ТАЙЛАН</t>
  </si>
  <si>
    <t>Тайлант хугацааны дүн</t>
  </si>
  <si>
    <t>Борлуулалтын орлого /цэвэр/</t>
  </si>
  <si>
    <t>Борлуулалтын өртөг</t>
  </si>
  <si>
    <t>Нийт ашиг /алдагдал/</t>
  </si>
  <si>
    <t>Түрээсийн орлого</t>
  </si>
  <si>
    <t>Хүүний орлого</t>
  </si>
  <si>
    <t>Ноогдол ашгийн орлого</t>
  </si>
  <si>
    <t>Эрхийн шимтгэлийн орлого</t>
  </si>
  <si>
    <t>Бусад орлого</t>
  </si>
  <si>
    <t>Борлуулалт маркетингийн зардал</t>
  </si>
  <si>
    <t>Ерөнхий ба удирдлагын зардал</t>
  </si>
  <si>
    <t>Санхүүгийн зардал</t>
  </si>
  <si>
    <t>Бусад зардал</t>
  </si>
  <si>
    <t>Гадаад вальютын ханшийн зөрүүний олз/гарз/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</si>
  <si>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</si>
  <si>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</si>
  <si>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</si>
  <si>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/алдагдал/</t>
  </si>
  <si>
    <t>Татвар төлөхийн өмнөх ашиг /алдагдал/</t>
  </si>
  <si>
    <t>Орлогын албан татварын зардал</t>
  </si>
  <si>
    <t>Татварын дараах ашиг /алдагдал/</t>
  </si>
  <si>
    <t>Зогсоосон үйл ажиллагааны татварын дараах ашиг /алдагдал/</t>
  </si>
  <si>
    <t>Тайлант үеийн цэвэр ашиг ( алдагдал)</t>
  </si>
  <si>
    <t>Бусад дэлгэрэнгүй орлого</t>
  </si>
  <si>
    <t>Хөрөнгийн дахин үнэлгээний нэмэгдлийн зөрүү</t>
  </si>
  <si>
    <t>Гадаад валютын хөрвүүлэлтийн зөрүү</t>
  </si>
  <si>
    <t>Бусад олз /гарз/</t>
  </si>
  <si>
    <t>Орлогын нийт дүн</t>
  </si>
  <si>
    <t>Нэгж хувьцаанд ногдох суурь ашиг /алдагдал/</t>
  </si>
  <si>
    <t>Ерөнхий нягтлан бодогч      __________________</t>
  </si>
  <si>
    <t>ӨМЧИЙН ӨӨРЧЛӨЛТИЙН ТАЙЛАН</t>
  </si>
  <si>
    <t>ҮЗҮҮЛЭЛТ</t>
  </si>
  <si>
    <t>Хувьцаат капитал</t>
  </si>
  <si>
    <t>НТК</t>
  </si>
  <si>
    <t>Дахин үнэлгээний зөрүү</t>
  </si>
  <si>
    <t>Гадаад валютын хөрвүүлэлтийн нөөц</t>
  </si>
  <si>
    <t>Хуримтлагдсан ашиг</t>
  </si>
  <si>
    <t>Нийт дүн</t>
  </si>
  <si>
    <t>2020  оны 12 сарын 31 үлдэгдэл</t>
  </si>
  <si>
    <t>Бүртгэлийн бодлогын өөрчлөлт</t>
  </si>
  <si>
    <t>Залруулсан үлдэгдэл</t>
  </si>
  <si>
    <t>Тайлант үеийн цэвэр ашиг (алдагдал)</t>
  </si>
  <si>
    <t>Өмчид гарсан өөрчлөлт</t>
  </si>
  <si>
    <t>Зарласан ногдол ашиг</t>
  </si>
  <si>
    <t>Дахин үнэлгээний нэмэгдлийн хэгэгжсэн дүн</t>
  </si>
  <si>
    <t>2022 оны 12 сарын 31 үлд</t>
  </si>
  <si>
    <t>Тайлант үеийн цэвэр ашиг</t>
  </si>
  <si>
    <t>Ерөнхий нягтлан бодогч      _______________________</t>
  </si>
  <si>
    <t>МӨНГӨН ГҮЙЛГЭЭНИЙ ТАЙЛАН</t>
  </si>
  <si>
    <t>Тайлант үеийн дүн</t>
  </si>
  <si>
    <t>Үндсэн үйл ажиллагааны мөнгөн гүйлгээ</t>
  </si>
  <si>
    <t>Мөнгөн орлогын дүн (+)</t>
  </si>
  <si>
    <t>Бараа борлуулсан, үйлчилгээ үзүүлсний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</si>
  <si>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</si>
  <si>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</si>
  <si>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</si>
  <si>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</si>
  <si>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Бусад мөнгөн орлого</t>
  </si>
  <si>
    <t>Мөнгөн зарлагын дүн (-)</t>
  </si>
  <si>
    <t>Ажиллагчдад олгосон мөнгө</t>
  </si>
  <si>
    <t>Нийгмийн даатгалын байгууллагад төлсөн мөнгө</t>
  </si>
  <si>
    <t>Түүхий эд материал худалдан авахад төлсөн мөнгө</t>
  </si>
  <si>
    <t>Ашиглалтын зардалд төлсөн мөнгө</t>
  </si>
  <si>
    <t>Түлш шатахуун тээврийн хөлс, сэлбэг хэрэгсэлд төлсөн мөнгө</t>
  </si>
  <si>
    <t>Төлсөн хүү</t>
  </si>
  <si>
    <t>Татварын байгууллагад төлсөн</t>
  </si>
  <si>
    <t>Даатгалын төлбөрт төлсөн мөнгө</t>
  </si>
  <si>
    <t xml:space="preserve">Бусад </t>
  </si>
  <si>
    <t>Үндсэн үйл ажиллагааны цэвэр мөнгөн гүйлгээний дүн</t>
  </si>
  <si>
    <t xml:space="preserve">Захирал </t>
  </si>
  <si>
    <t>Хөрөнгө оруулалтын үйл ажиллагааны мөнгөн гүйлгээ</t>
  </si>
  <si>
    <t>Үндсэн хөрөнгө борлуулсны орлого</t>
  </si>
  <si>
    <t>Биет бус хөрөнгө борлуулсны орлого</t>
  </si>
  <si>
    <t>Худалдсан хөрөнгө оруулалтын орлого</t>
  </si>
  <si>
    <t>Бусад урт хугацаат хөрөнгө худалдсан орлого</t>
  </si>
  <si>
    <t>Бусдад олгосон зээл, мөнгөн урьдчилгааны буцаан төлөлт</t>
  </si>
  <si>
    <t>Хүлээн авсан хүүний орлого</t>
  </si>
  <si>
    <t>Хүлээн авсан ноогдол ашиг</t>
  </si>
  <si>
    <t>Үндсэн хөрөнгө олж эзэмшихэд төлсөн</t>
  </si>
  <si>
    <t>Биет бус хөрөнгө олж эзэмшихэд төлсөн</t>
  </si>
  <si>
    <t>Хөрөнгө оруулалт олж эзэмшихэд төлсөн</t>
  </si>
  <si>
    <t>Бусад урт хугацаат хөрөнгө олж эзэмшихэд төлсөн</t>
  </si>
  <si>
    <t>Бусдад олгосон зээл болон урьдчилгаа</t>
  </si>
  <si>
    <t>Хөрөнгө оруулалтын үйл ажиллагааны цэвэр мөнгөн гүйлгээний дүн</t>
  </si>
  <si>
    <t>Санхүүгийн үйл ажиллагааны мөнгөн гүйлгээ</t>
  </si>
  <si>
    <t>Зээл авсан, өрийн үнэт цаас гаргаснаас хүлээн авсан</t>
  </si>
  <si>
    <t>Хувьцаа болон өмчийн бусад үнэт цаас гаргасан хүлээн авсан</t>
  </si>
  <si>
    <t>Төрөл бүрийн хандив</t>
  </si>
  <si>
    <t>Зээл, өрийн үнэт цаасны төлбөрт төлсөн мөнгө</t>
  </si>
  <si>
    <t>Санхүүгийн түрээсийн өглөгт төлсөн</t>
  </si>
  <si>
    <t>Хувьцаа буцаан худалдаж авхад төлсөн</t>
  </si>
  <si>
    <t>Төлсөн ногдол ашиг</t>
  </si>
  <si>
    <t>Санхүүгийн үйл ажиллагааны цэвэр мөнгөн гүйлгээний дүн</t>
  </si>
  <si>
    <t>Валютын ханшны зөрүү</t>
  </si>
  <si>
    <t>Бүх цэвэр мөнгөн гүйлгээ</t>
  </si>
  <si>
    <t>Мөнгө, түүнтэй адилтгах хөрөнгийн эхний үлдэгдэл</t>
  </si>
  <si>
    <t>Мөнгө, түүнтэй адилтгах хөрөнгийн эцсийн үлдэгдэл</t>
  </si>
  <si>
    <t>2023 оны 06 сарын 30 үлдэгдэл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</si>
</sst>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_(* #,##0.0_);_(* \(#,##0.0\);_(* &quot;-&quot;??_);_(@_)"/>
    <numFmt numFmtId="166" formatCode="_-* #,##0_-;\-* #,##0_-;_-* &quot;-&quot;??_-;_-@_-"/>
    <numFmt numFmtId="167" formatCode="[$-409]mmmm\ d\,\ yyyy;@"/>
    <numFmt numFmtId="168" formatCode="_-* #,##0.0_-;\-* #,##0.0_-;_-* &quot;-&quot;??_-;_-@_-"/>
    <numFmt numFmtId="169" formatCode="?"/>
    <numFmt numFmtId="170" formatCode="?.0"/>
    <numFmt numFmtId="171" formatCode="_-* #,##0.00_-;\-* #,##0.00_-;_-* &quot;-&quot;??_-;_-@_-"/>
  </numFmts>
  <fonts count="34">
    <font>
      <sz val="11"/>
      <color theme="1"/>
      <name val="Calibri"/>
      <family val="2"/>
      <scheme val="minor"/>
    </font>
    <font>
      <sz val="11"/>
      <color theme="1"/>
      <name val="Calibri"/>
      <family val="2"/>
      <scheme val="minor"/>
    </font>
    <font>
      <sz val="10"/>
      <name val="Arial"/>
      <family val="2"/>
    </font>
    <font>
      <sz val="12"/>
      <name val="Arial Mon"/>
      <family val="2"/>
    </font>
    <font>
      <sz val="10"/>
      <name val="Arial Mon"/>
      <family val="2"/>
    </font>
    <font>
      <b/>
      <sz val="12"/>
      <name val="Arial Mon"/>
      <family val="2"/>
    </font>
    <font>
      <b/>
      <sz val="11"/>
      <name val="Arial Mon"/>
      <family val="2"/>
    </font>
    <font>
      <sz val="12"/>
      <name val="Arial"/>
      <family val="2"/>
    </font>
    <font>
      <sz val="11"/>
      <name val="Arial Mon"/>
      <family val="2"/>
    </font>
    <font>
      <b/>
      <sz val="48"/>
      <color indexed="9"/>
      <name val="Arial Mon"/>
      <family val="2"/>
    </font>
    <font>
      <b/>
      <sz val="48"/>
      <color theme="0"/>
      <name val="Arial"/>
      <family val="2"/>
    </font>
    <font>
      <b/>
      <sz val="18"/>
      <name val="Times New Roman"/>
      <family val="1"/>
    </font>
    <font>
      <b/>
      <sz val="18"/>
      <name val="Arial Mon"/>
      <family val="2"/>
    </font>
    <font>
      <sz val="18"/>
      <name val="Arial Mon"/>
      <family val="2"/>
    </font>
    <font>
      <b/>
      <sz val="20"/>
      <name val="Arial Mon"/>
      <family val="2"/>
    </font>
    <font>
      <b/>
      <i/>
      <sz val="14"/>
      <name val="Arial Mon"/>
      <family val="2"/>
    </font>
    <font>
      <i/>
      <sz val="11"/>
      <name val="Arial Mon"/>
      <family val="2"/>
    </font>
    <font>
      <b/>
      <sz val="14"/>
      <name val="Arial Mon"/>
      <family val="2"/>
    </font>
    <font>
      <sz val="12"/>
      <color theme="1"/>
      <name val="Arial"/>
      <family val="2"/>
    </font>
    <font>
      <b/>
      <sz val="11"/>
      <name val="Arial"/>
      <family val="2"/>
    </font>
    <font>
      <sz val="11"/>
      <name val="Arial"/>
      <family val="2"/>
    </font>
    <font>
      <vertAlign val="superscript"/>
      <sz val="11"/>
      <name val="Arial"/>
      <family val="2"/>
    </font>
    <font>
      <sz val="11"/>
      <color theme="1"/>
      <name val="Arial"/>
      <family val="2"/>
    </font>
    <font>
      <b/>
      <sz val="10"/>
      <name val="Arial"/>
      <family val="2"/>
    </font>
    <font>
      <b/>
      <sz val="11"/>
      <color indexed="8"/>
      <name val="Arial"/>
      <family val="2"/>
    </font>
    <font>
      <sz val="11"/>
      <color indexed="8"/>
      <name val="Arial"/>
      <family val="2"/>
    </font>
    <font>
      <b/>
      <sz val="12"/>
      <name val="Arial"/>
      <family val="2"/>
    </font>
    <font>
      <b/>
      <u/>
      <sz val="11"/>
      <name val="Arial"/>
      <family val="2"/>
    </font>
    <font>
      <u/>
      <sz val="11"/>
      <name val="Arial"/>
      <family val="2"/>
    </font>
    <font>
      <sz val="11"/>
      <color rgb="FFFF0000"/>
      <name val="Arial"/>
      <family val="2"/>
    </font>
    <font>
      <b/>
      <sz val="11"/>
      <color rgb="FFFF0000"/>
      <name val="Arial"/>
      <family val="2"/>
    </font>
    <font>
      <b/>
      <i/>
      <sz val="11"/>
      <name val="Arial"/>
      <family val="2"/>
    </font>
    <font>
      <sz val="11"/>
      <color rgb="FF333333"/>
      <name val="Arial"/>
      <family val="2"/>
    </font>
    <font>
      <sz val="7"/>
      <color rgb="FF333333"/>
      <name val="Arial"/>
      <family val="2"/>
    </font>
  </fonts>
  <fills count="6">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12">
    <xf numFmtId="0" fontId="0" fillId="0" borderId="0"/>
    <xf numFmtId="43" fontId="1" fillId="0" borderId="0" applyFont="0" applyFill="0" applyBorder="0" applyAlignment="0" applyProtection="0"/>
    <xf numFmtId="0" fontId="2" fillId="0" borderId="0"/>
    <xf numFmtId="0" fontId="2" fillId="0" borderId="0"/>
    <xf numFmtId="0" fontId="1"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171" fontId="2" fillId="0" borderId="0" applyFont="0" applyFill="0" applyBorder="0" applyAlignment="0" applyProtection="0"/>
  </cellStyleXfs>
  <cellXfs count="265">
    <xf numFmtId="0" fontId="0" fillId="0" borderId="0" xfId="0"/>
    <xf numFmtId="0" fontId="3" fillId="0" borderId="0" xfId="2" applyFont="1" applyProtection="1">
      <protection locked="0"/>
    </xf>
    <xf numFmtId="0" fontId="4" fillId="0" borderId="0" xfId="2" applyFont="1" applyProtection="1">
      <protection locked="0"/>
    </xf>
    <xf numFmtId="0" fontId="4" fillId="0" borderId="0" xfId="2" applyFont="1" applyAlignment="1" applyProtection="1">
      <alignment horizontal="center"/>
      <protection locked="0"/>
    </xf>
    <xf numFmtId="0" fontId="4" fillId="0" borderId="0" xfId="2" applyFont="1"/>
    <xf numFmtId="0" fontId="4" fillId="0" borderId="0" xfId="2" applyFont="1" applyAlignment="1">
      <alignment horizontal="right"/>
    </xf>
    <xf numFmtId="0" fontId="2" fillId="0" borderId="0" xfId="2"/>
    <xf numFmtId="0" fontId="3" fillId="0" borderId="0" xfId="2" applyFont="1" applyAlignment="1" applyProtection="1">
      <alignment horizontal="center"/>
      <protection locked="0"/>
    </xf>
    <xf numFmtId="0" fontId="3" fillId="0" borderId="0" xfId="2" applyFont="1"/>
    <xf numFmtId="0" fontId="5" fillId="0" borderId="0" xfId="2" applyFont="1" applyProtection="1">
      <protection locked="0"/>
    </xf>
    <xf numFmtId="0" fontId="5" fillId="0" borderId="1" xfId="2" applyFont="1" applyBorder="1" applyAlignment="1" applyProtection="1">
      <alignment horizontal="center"/>
      <protection locked="0"/>
    </xf>
    <xf numFmtId="0" fontId="3" fillId="0" borderId="0" xfId="2" applyFont="1" applyAlignment="1">
      <alignment horizontal="center"/>
    </xf>
    <xf numFmtId="0" fontId="5" fillId="0" borderId="0" xfId="2" applyFont="1" applyAlignment="1" applyProtection="1">
      <alignment horizontal="center"/>
      <protection locked="0"/>
    </xf>
    <xf numFmtId="0" fontId="5" fillId="0" borderId="0" xfId="2" applyFont="1" applyAlignment="1" applyProtection="1">
      <alignment vertical="center"/>
      <protection locked="0"/>
    </xf>
    <xf numFmtId="0" fontId="3" fillId="0" borderId="0" xfId="2" applyFont="1" applyAlignment="1" applyProtection="1">
      <alignment vertical="center"/>
      <protection locked="0"/>
    </xf>
    <xf numFmtId="0" fontId="3" fillId="0" borderId="0" xfId="2" applyFont="1" applyAlignment="1" applyProtection="1">
      <alignment horizontal="left"/>
      <protection locked="0"/>
    </xf>
    <xf numFmtId="0" fontId="6" fillId="0" borderId="0" xfId="2" applyFont="1" applyAlignment="1" applyProtection="1">
      <alignment horizontal="center"/>
      <protection locked="0"/>
    </xf>
    <xf numFmtId="0" fontId="7" fillId="0" borderId="0" xfId="2" applyFont="1"/>
    <xf numFmtId="0" fontId="5" fillId="0" borderId="0" xfId="2" applyFont="1" applyAlignment="1" applyProtection="1">
      <alignment horizontal="left"/>
      <protection locked="0"/>
    </xf>
    <xf numFmtId="0" fontId="8" fillId="0" borderId="0" xfId="2" applyFont="1" applyProtection="1">
      <protection locked="0"/>
    </xf>
    <xf numFmtId="0" fontId="9" fillId="0" borderId="0" xfId="0" applyFont="1" applyAlignment="1">
      <alignment vertical="center"/>
    </xf>
    <xf numFmtId="0" fontId="6" fillId="0" borderId="0" xfId="2" applyFont="1" applyAlignment="1" applyProtection="1">
      <alignment horizontal="left"/>
      <protection locked="0"/>
    </xf>
    <xf numFmtId="0" fontId="4" fillId="0" borderId="0" xfId="2" applyFont="1" applyAlignment="1">
      <alignment horizontal="center"/>
    </xf>
    <xf numFmtId="0" fontId="9" fillId="0" borderId="0" xfId="0" applyFont="1" applyAlignment="1">
      <alignment horizontal="center" vertical="center"/>
    </xf>
    <xf numFmtId="0" fontId="12" fillId="0" borderId="0" xfId="3" applyFont="1"/>
    <xf numFmtId="0" fontId="12" fillId="0" borderId="0" xfId="2" applyFont="1"/>
    <xf numFmtId="0" fontId="12" fillId="0" borderId="0" xfId="2" applyFont="1" applyProtection="1">
      <protection locked="0"/>
    </xf>
    <xf numFmtId="0" fontId="10" fillId="0" borderId="0" xfId="0" applyFont="1" applyAlignment="1">
      <alignment vertical="center"/>
    </xf>
    <xf numFmtId="0" fontId="13" fillId="0" borderId="0" xfId="2" applyFont="1"/>
    <xf numFmtId="0" fontId="4" fillId="0" borderId="1" xfId="2" applyFont="1" applyBorder="1" applyAlignment="1">
      <alignment horizontal="center" vertical="center" wrapText="1"/>
    </xf>
    <xf numFmtId="0" fontId="4" fillId="0" borderId="5" xfId="0" applyFont="1" applyBorder="1"/>
    <xf numFmtId="0" fontId="4" fillId="0" borderId="1" xfId="2" applyFont="1" applyBorder="1"/>
    <xf numFmtId="0" fontId="4" fillId="3" borderId="2" xfId="2" applyFont="1" applyFill="1" applyBorder="1" applyAlignment="1">
      <alignment horizontal="center"/>
    </xf>
    <xf numFmtId="0" fontId="4" fillId="3" borderId="3" xfId="2" applyFont="1" applyFill="1" applyBorder="1" applyAlignment="1">
      <alignment horizontal="center"/>
    </xf>
    <xf numFmtId="0" fontId="4" fillId="3" borderId="4" xfId="2" applyFont="1" applyFill="1" applyBorder="1" applyAlignment="1">
      <alignment horizontal="center"/>
    </xf>
    <xf numFmtId="0" fontId="4" fillId="0" borderId="5" xfId="2" applyFont="1" applyBorder="1" applyAlignment="1">
      <alignment horizontal="center" vertical="center" wrapText="1"/>
    </xf>
    <xf numFmtId="0" fontId="14" fillId="0" borderId="0" xfId="2" applyFont="1" applyAlignment="1">
      <alignment horizontal="center"/>
    </xf>
    <xf numFmtId="0" fontId="8" fillId="0" borderId="0" xfId="3" applyFont="1"/>
    <xf numFmtId="0" fontId="15" fillId="0" borderId="0" xfId="3" applyFont="1" applyAlignment="1">
      <alignment horizontal="center"/>
    </xf>
    <xf numFmtId="0" fontId="16" fillId="0" borderId="0" xfId="3" applyFont="1"/>
    <xf numFmtId="0" fontId="16" fillId="0" borderId="0" xfId="3" applyFont="1" applyAlignment="1">
      <alignment horizontal="center"/>
    </xf>
    <xf numFmtId="0" fontId="16" fillId="0" borderId="0" xfId="3" applyFont="1" applyAlignment="1">
      <alignment horizontal="left" vertical="top" wrapText="1"/>
    </xf>
    <xf numFmtId="0" fontId="16" fillId="0" borderId="0" xfId="3" applyFont="1" applyAlignment="1">
      <alignment horizontal="justify"/>
    </xf>
    <xf numFmtId="0" fontId="17" fillId="0" borderId="0" xfId="3" applyFont="1" applyAlignment="1">
      <alignment horizontal="center"/>
    </xf>
    <xf numFmtId="0" fontId="3" fillId="0" borderId="0" xfId="3" applyFont="1"/>
    <xf numFmtId="0" fontId="3" fillId="0" borderId="0" xfId="3" applyFont="1" applyAlignment="1">
      <alignment horizontal="center"/>
    </xf>
    <xf numFmtId="0" fontId="3" fillId="0" borderId="0" xfId="3" applyFont="1" applyAlignment="1">
      <alignment vertical="top" wrapText="1"/>
    </xf>
    <xf numFmtId="0" fontId="18" fillId="0" borderId="0" xfId="4" applyFont="1"/>
    <xf numFmtId="0" fontId="2" fillId="0" borderId="0" xfId="3"/>
    <xf numFmtId="0" fontId="3" fillId="0" borderId="0" xfId="3" applyFont="1" applyAlignment="1">
      <alignment wrapText="1"/>
    </xf>
    <xf numFmtId="0" fontId="3" fillId="0" borderId="0" xfId="3" applyFont="1" applyAlignment="1">
      <alignment horizontal="justify"/>
    </xf>
    <xf numFmtId="0" fontId="3" fillId="0" borderId="0" xfId="5" applyFont="1"/>
    <xf numFmtId="0" fontId="8" fillId="0" borderId="0" xfId="2" applyFont="1"/>
    <xf numFmtId="0" fontId="19" fillId="0" borderId="0" xfId="0" applyFont="1"/>
    <xf numFmtId="0" fontId="20" fillId="0" borderId="0" xfId="0" applyFont="1"/>
    <xf numFmtId="43" fontId="20" fillId="0" borderId="0" xfId="1" applyFont="1" applyFill="1" applyAlignment="1">
      <alignment horizontal="right"/>
    </xf>
    <xf numFmtId="43" fontId="20" fillId="0" borderId="0" xfId="1" applyFont="1" applyFill="1" applyBorder="1"/>
    <xf numFmtId="0" fontId="19" fillId="0" borderId="0" xfId="0" applyFont="1" applyAlignment="1">
      <alignment horizontal="center"/>
    </xf>
    <xf numFmtId="43" fontId="20" fillId="0" borderId="0" xfId="1" applyFont="1" applyFill="1" applyBorder="1" applyAlignment="1">
      <alignment horizontal="right"/>
    </xf>
    <xf numFmtId="0" fontId="21" fillId="0" borderId="0" xfId="0" applyFont="1" applyAlignment="1">
      <alignment horizontal="center"/>
    </xf>
    <xf numFmtId="43" fontId="20" fillId="0" borderId="0" xfId="6" applyFont="1" applyFill="1" applyBorder="1"/>
    <xf numFmtId="43" fontId="20" fillId="0" borderId="0" xfId="1" applyFont="1" applyFill="1"/>
    <xf numFmtId="43" fontId="20" fillId="0" borderId="0" xfId="6" applyFont="1" applyFill="1" applyBorder="1" applyAlignment="1">
      <alignment horizontal="right"/>
    </xf>
    <xf numFmtId="43" fontId="22" fillId="0" borderId="0" xfId="1" applyFont="1" applyAlignment="1">
      <alignment horizontal="right"/>
    </xf>
    <xf numFmtId="43" fontId="23" fillId="4" borderId="1" xfId="1" applyFont="1" applyFill="1" applyBorder="1" applyAlignment="1">
      <alignment horizontal="center" wrapText="1"/>
    </xf>
    <xf numFmtId="0" fontId="19" fillId="0" borderId="1" xfId="0" applyFont="1" applyBorder="1" applyAlignment="1">
      <alignment horizontal="left"/>
    </xf>
    <xf numFmtId="0" fontId="19" fillId="0" borderId="1" xfId="3" applyFont="1" applyBorder="1" applyAlignment="1">
      <alignment horizontal="left"/>
    </xf>
    <xf numFmtId="4" fontId="20" fillId="0" borderId="1" xfId="0" applyNumberFormat="1" applyFont="1" applyBorder="1"/>
    <xf numFmtId="43" fontId="20" fillId="0" borderId="1" xfId="1" applyFont="1" applyFill="1" applyBorder="1"/>
    <xf numFmtId="0" fontId="19" fillId="0" borderId="1" xfId="0" applyFont="1" applyBorder="1"/>
    <xf numFmtId="0" fontId="20" fillId="0" borderId="1" xfId="0" applyFont="1" applyBorder="1" applyAlignment="1">
      <alignment horizontal="left"/>
    </xf>
    <xf numFmtId="0" fontId="20" fillId="0" borderId="1" xfId="3" applyFont="1" applyBorder="1"/>
    <xf numFmtId="43" fontId="19" fillId="0" borderId="1" xfId="7" applyFont="1" applyFill="1" applyBorder="1" applyProtection="1">
      <protection locked="0"/>
    </xf>
    <xf numFmtId="43" fontId="20" fillId="0" borderId="1" xfId="7" applyFont="1" applyFill="1" applyBorder="1" applyProtection="1">
      <protection locked="0"/>
    </xf>
    <xf numFmtId="0" fontId="20" fillId="0" borderId="1" xfId="0" applyFont="1" applyBorder="1" applyAlignment="1">
      <alignment horizontal="left" vertical="center"/>
    </xf>
    <xf numFmtId="0" fontId="20" fillId="0" borderId="1" xfId="3" applyFont="1" applyBorder="1" applyAlignment="1">
      <alignment wrapText="1"/>
    </xf>
    <xf numFmtId="164" fontId="20" fillId="0" borderId="8" xfId="0" applyNumberFormat="1" applyFont="1" applyBorder="1" applyAlignment="1">
      <alignment horizontal="left" vertical="center" wrapText="1"/>
    </xf>
    <xf numFmtId="43" fontId="20" fillId="0" borderId="9" xfId="7" applyFont="1" applyFill="1" applyBorder="1" applyProtection="1">
      <protection locked="0"/>
    </xf>
    <xf numFmtId="43" fontId="20" fillId="0" borderId="9" xfId="1" applyFont="1" applyFill="1" applyBorder="1"/>
    <xf numFmtId="0" fontId="19" fillId="0" borderId="9" xfId="0" applyFont="1" applyBorder="1" applyAlignment="1">
      <alignment horizontal="left"/>
    </xf>
    <xf numFmtId="0" fontId="19" fillId="0" borderId="9" xfId="0" applyFont="1" applyBorder="1" applyAlignment="1">
      <alignment horizontal="center"/>
    </xf>
    <xf numFmtId="4" fontId="19" fillId="0" borderId="10" xfId="0" applyNumberFormat="1" applyFont="1" applyBorder="1"/>
    <xf numFmtId="43" fontId="19" fillId="0" borderId="10" xfId="1" applyFont="1" applyFill="1" applyBorder="1"/>
    <xf numFmtId="0" fontId="19" fillId="0" borderId="11" xfId="0" applyFont="1" applyBorder="1"/>
    <xf numFmtId="4" fontId="19" fillId="0" borderId="7" xfId="0" applyNumberFormat="1" applyFont="1" applyBorder="1"/>
    <xf numFmtId="43" fontId="19" fillId="0" borderId="7" xfId="1" applyFont="1" applyFill="1" applyBorder="1"/>
    <xf numFmtId="0" fontId="20" fillId="0" borderId="9" xfId="0" applyFont="1" applyBorder="1" applyAlignment="1">
      <alignment horizontal="left"/>
    </xf>
    <xf numFmtId="0" fontId="20" fillId="0" borderId="9" xfId="3" applyFont="1" applyBorder="1"/>
    <xf numFmtId="0" fontId="19" fillId="0" borderId="9" xfId="3" applyFont="1" applyBorder="1" applyAlignment="1">
      <alignment horizontal="center"/>
    </xf>
    <xf numFmtId="0" fontId="19" fillId="4" borderId="9" xfId="0" applyFont="1" applyFill="1" applyBorder="1" applyAlignment="1">
      <alignment horizontal="center"/>
    </xf>
    <xf numFmtId="0" fontId="19" fillId="4" borderId="9" xfId="0" applyFont="1" applyFill="1" applyBorder="1" applyAlignment="1">
      <alignment horizontal="center" wrapText="1"/>
    </xf>
    <xf numFmtId="4" fontId="24" fillId="4" borderId="12" xfId="0" applyNumberFormat="1" applyFont="1" applyFill="1" applyBorder="1" applyAlignment="1">
      <alignment horizontal="right" vertical="center"/>
    </xf>
    <xf numFmtId="43" fontId="24" fillId="4" borderId="12" xfId="1" applyFont="1" applyFill="1" applyBorder="1" applyAlignment="1">
      <alignment horizontal="right" vertical="center"/>
    </xf>
    <xf numFmtId="0" fontId="19" fillId="0" borderId="9" xfId="0" applyFont="1" applyBorder="1" applyAlignment="1">
      <alignment horizontal="center" wrapText="1"/>
    </xf>
    <xf numFmtId="4" fontId="20" fillId="0" borderId="7" xfId="0" applyNumberFormat="1" applyFont="1" applyBorder="1"/>
    <xf numFmtId="43" fontId="20" fillId="0" borderId="7" xfId="1" applyFont="1" applyFill="1" applyBorder="1"/>
    <xf numFmtId="0" fontId="19" fillId="0" borderId="9" xfId="3" applyFont="1" applyBorder="1"/>
    <xf numFmtId="4" fontId="25" fillId="0" borderId="9" xfId="0" applyNumberFormat="1" applyFont="1" applyBorder="1" applyAlignment="1">
      <alignment horizontal="right" vertical="center"/>
    </xf>
    <xf numFmtId="0" fontId="19" fillId="0" borderId="9" xfId="0" applyFont="1" applyBorder="1" applyAlignment="1">
      <alignment wrapText="1"/>
    </xf>
    <xf numFmtId="4" fontId="20" fillId="0" borderId="9" xfId="0" applyNumberFormat="1" applyFont="1" applyBorder="1"/>
    <xf numFmtId="0" fontId="20" fillId="0" borderId="9" xfId="0" applyFont="1" applyBorder="1" applyAlignment="1">
      <alignment wrapText="1"/>
    </xf>
    <xf numFmtId="0" fontId="20" fillId="0" borderId="9" xfId="3" applyFont="1" applyBorder="1" applyAlignment="1">
      <alignment horizontal="left"/>
    </xf>
    <xf numFmtId="0" fontId="20" fillId="0" borderId="9" xfId="0" applyFont="1" applyBorder="1"/>
    <xf numFmtId="0" fontId="20" fillId="0" borderId="9" xfId="3" applyFont="1" applyBorder="1" applyAlignment="1">
      <alignment wrapText="1"/>
    </xf>
    <xf numFmtId="43" fontId="20" fillId="0" borderId="9" xfId="1" applyFont="1" applyFill="1" applyBorder="1" applyAlignment="1">
      <alignment horizontal="right"/>
    </xf>
    <xf numFmtId="0" fontId="20" fillId="0" borderId="9" xfId="3" applyFont="1" applyBorder="1" applyAlignment="1">
      <alignment horizontal="center"/>
    </xf>
    <xf numFmtId="0" fontId="19" fillId="0" borderId="9" xfId="3" applyFont="1" applyBorder="1" applyAlignment="1">
      <alignment horizontal="left" wrapText="1"/>
    </xf>
    <xf numFmtId="43" fontId="19" fillId="0" borderId="10" xfId="7" applyFont="1" applyFill="1" applyBorder="1"/>
    <xf numFmtId="0" fontId="19" fillId="0" borderId="9" xfId="0" applyFont="1" applyBorder="1"/>
    <xf numFmtId="43" fontId="20" fillId="0" borderId="7" xfId="7" applyFont="1" applyFill="1" applyBorder="1"/>
    <xf numFmtId="43" fontId="20" fillId="0" borderId="9" xfId="1" applyFont="1" applyFill="1" applyBorder="1" applyProtection="1">
      <protection locked="0"/>
    </xf>
    <xf numFmtId="0" fontId="19" fillId="0" borderId="9" xfId="3" applyFont="1" applyBorder="1" applyAlignment="1">
      <alignment horizontal="left"/>
    </xf>
    <xf numFmtId="43" fontId="20" fillId="0" borderId="10" xfId="7" applyFont="1" applyFill="1" applyBorder="1"/>
    <xf numFmtId="43" fontId="20" fillId="0" borderId="10" xfId="1" applyFont="1" applyFill="1" applyBorder="1"/>
    <xf numFmtId="43" fontId="19" fillId="0" borderId="12" xfId="7" applyFont="1" applyFill="1" applyBorder="1"/>
    <xf numFmtId="43" fontId="19" fillId="0" borderId="12" xfId="1" applyFont="1" applyFill="1" applyBorder="1"/>
    <xf numFmtId="43" fontId="19" fillId="0" borderId="9" xfId="1" applyFont="1" applyFill="1" applyBorder="1"/>
    <xf numFmtId="43" fontId="20" fillId="0" borderId="9" xfId="7" applyFont="1" applyFill="1" applyBorder="1"/>
    <xf numFmtId="43" fontId="19" fillId="0" borderId="9" xfId="7" applyFont="1" applyFill="1" applyBorder="1"/>
    <xf numFmtId="0" fontId="19" fillId="4" borderId="9" xfId="0" applyFont="1" applyFill="1" applyBorder="1"/>
    <xf numFmtId="43" fontId="19" fillId="4" borderId="10" xfId="7" applyFont="1" applyFill="1" applyBorder="1"/>
    <xf numFmtId="43" fontId="19" fillId="4" borderId="10" xfId="1" applyFont="1" applyFill="1" applyBorder="1"/>
    <xf numFmtId="0" fontId="20" fillId="0" borderId="0" xfId="0" applyFont="1" applyAlignment="1">
      <alignment horizontal="left"/>
    </xf>
    <xf numFmtId="165" fontId="20" fillId="0" borderId="0" xfId="7" applyNumberFormat="1" applyFont="1" applyFill="1" applyBorder="1"/>
    <xf numFmtId="43" fontId="20" fillId="0" borderId="0" xfId="0" applyNumberFormat="1" applyFont="1"/>
    <xf numFmtId="43" fontId="20" fillId="0" borderId="0" xfId="7" applyFont="1" applyFill="1" applyBorder="1"/>
    <xf numFmtId="0" fontId="20" fillId="0" borderId="0" xfId="2" applyFont="1"/>
    <xf numFmtId="166" fontId="20" fillId="0" borderId="0" xfId="7" applyNumberFormat="1" applyFont="1" applyAlignment="1">
      <alignment horizontal="center"/>
    </xf>
    <xf numFmtId="43" fontId="20" fillId="0" borderId="0" xfId="7" applyFont="1" applyBorder="1" applyAlignment="1">
      <alignment horizontal="right" vertical="center"/>
    </xf>
    <xf numFmtId="43" fontId="20" fillId="0" borderId="0" xfId="7" applyFont="1" applyBorder="1" applyAlignment="1">
      <alignment horizontal="center" vertical="center"/>
    </xf>
    <xf numFmtId="0" fontId="26" fillId="0" borderId="0" xfId="0" applyFont="1" applyAlignment="1">
      <alignment horizontal="center"/>
    </xf>
    <xf numFmtId="43" fontId="20" fillId="0" borderId="0" xfId="7" applyFont="1"/>
    <xf numFmtId="0" fontId="27" fillId="0" borderId="0" xfId="0" applyFont="1" applyAlignment="1">
      <alignment horizontal="left"/>
    </xf>
    <xf numFmtId="0" fontId="28" fillId="0" borderId="0" xfId="0" applyFont="1" applyAlignment="1">
      <alignment horizontal="left"/>
    </xf>
    <xf numFmtId="43" fontId="20" fillId="0" borderId="0" xfId="0" applyNumberFormat="1" applyFont="1" applyAlignment="1">
      <alignment horizontal="right"/>
    </xf>
    <xf numFmtId="166" fontId="20" fillId="0" borderId="0" xfId="7" applyNumberFormat="1" applyFont="1" applyBorder="1" applyAlignment="1">
      <alignment horizontal="center"/>
    </xf>
    <xf numFmtId="43" fontId="20" fillId="0" borderId="0" xfId="7" applyFont="1" applyBorder="1" applyAlignment="1">
      <alignment horizontal="center" vertical="center" wrapText="1"/>
    </xf>
    <xf numFmtId="43" fontId="20" fillId="0" borderId="0" xfId="7" applyFont="1" applyBorder="1" applyAlignment="1">
      <alignment horizontal="right"/>
    </xf>
    <xf numFmtId="43" fontId="29" fillId="0" borderId="0" xfId="0" applyNumberFormat="1" applyFont="1" applyAlignment="1">
      <alignment horizontal="center"/>
    </xf>
    <xf numFmtId="1" fontId="24" fillId="0" borderId="15" xfId="7" applyNumberFormat="1" applyFont="1" applyBorder="1" applyAlignment="1">
      <alignment horizontal="center" vertical="center"/>
    </xf>
    <xf numFmtId="43" fontId="24" fillId="0" borderId="9" xfId="7" applyFont="1" applyBorder="1" applyAlignment="1">
      <alignment horizontal="left" vertical="center"/>
    </xf>
    <xf numFmtId="43" fontId="20" fillId="0" borderId="9" xfId="7" applyFont="1" applyBorder="1"/>
    <xf numFmtId="1" fontId="25" fillId="0" borderId="15" xfId="7" applyNumberFormat="1" applyFont="1" applyBorder="1" applyAlignment="1">
      <alignment horizontal="center"/>
    </xf>
    <xf numFmtId="0" fontId="20" fillId="0" borderId="9" xfId="0" applyFont="1" applyBorder="1" applyAlignment="1">
      <alignment horizontal="left" wrapText="1"/>
    </xf>
    <xf numFmtId="1" fontId="25" fillId="0" borderId="15" xfId="7" applyNumberFormat="1" applyFont="1" applyBorder="1" applyAlignment="1">
      <alignment horizontal="center" vertical="center"/>
    </xf>
    <xf numFmtId="43" fontId="20" fillId="0" borderId="10" xfId="7" applyFont="1" applyBorder="1"/>
    <xf numFmtId="43" fontId="25" fillId="0" borderId="9" xfId="7" applyFont="1" applyBorder="1" applyAlignment="1">
      <alignment horizontal="left" vertical="center"/>
    </xf>
    <xf numFmtId="43" fontId="19" fillId="0" borderId="10" xfId="7" applyFont="1" applyBorder="1"/>
    <xf numFmtId="43" fontId="20" fillId="0" borderId="7" xfId="7" applyFont="1" applyBorder="1"/>
    <xf numFmtId="164" fontId="19" fillId="0" borderId="16" xfId="0" applyNumberFormat="1" applyFont="1" applyBorder="1" applyAlignment="1">
      <alignment horizontal="left" vertical="center" wrapText="1"/>
    </xf>
    <xf numFmtId="43" fontId="20" fillId="0" borderId="12" xfId="7" applyFont="1" applyBorder="1"/>
    <xf numFmtId="0" fontId="20" fillId="5" borderId="9" xfId="0" applyFont="1" applyFill="1" applyBorder="1" applyAlignment="1">
      <alignment wrapText="1"/>
    </xf>
    <xf numFmtId="0" fontId="19" fillId="0" borderId="9" xfId="0" applyFont="1" applyBorder="1" applyAlignment="1">
      <alignment horizontal="left" wrapText="1"/>
    </xf>
    <xf numFmtId="43" fontId="20" fillId="0" borderId="17" xfId="7" applyFont="1" applyBorder="1"/>
    <xf numFmtId="166" fontId="25" fillId="0" borderId="0" xfId="7" applyNumberFormat="1" applyFont="1" applyBorder="1" applyAlignment="1">
      <alignment horizontal="center" vertical="center"/>
    </xf>
    <xf numFmtId="43" fontId="25" fillId="0" borderId="0" xfId="7" applyFont="1" applyBorder="1" applyAlignment="1">
      <alignment vertical="center"/>
    </xf>
    <xf numFmtId="166" fontId="25" fillId="0" borderId="0" xfId="7" applyNumberFormat="1" applyFont="1" applyBorder="1" applyAlignment="1">
      <alignment horizontal="left" vertical="center"/>
    </xf>
    <xf numFmtId="43" fontId="25" fillId="0" borderId="0" xfId="7" applyFont="1" applyAlignment="1">
      <alignment horizontal="left" vertical="center"/>
    </xf>
    <xf numFmtId="0" fontId="2" fillId="0" borderId="0" xfId="0" applyFont="1"/>
    <xf numFmtId="43" fontId="20" fillId="0" borderId="0" xfId="7" applyFont="1" applyBorder="1" applyAlignment="1">
      <alignment horizontal="left" vertical="center"/>
    </xf>
    <xf numFmtId="167" fontId="20" fillId="0" borderId="0" xfId="0" applyNumberFormat="1" applyFont="1" applyAlignment="1">
      <alignment horizontal="right"/>
    </xf>
    <xf numFmtId="0" fontId="20" fillId="0" borderId="0" xfId="0" applyFont="1" applyAlignment="1">
      <alignment horizontal="center"/>
    </xf>
    <xf numFmtId="0" fontId="20" fillId="0" borderId="9" xfId="0" applyFont="1" applyBorder="1" applyAlignment="1">
      <alignment horizontal="center" vertical="center" wrapText="1"/>
    </xf>
    <xf numFmtId="0" fontId="20" fillId="5" borderId="9" xfId="0" applyFont="1" applyFill="1" applyBorder="1" applyAlignment="1">
      <alignment horizontal="center" vertical="center" wrapText="1"/>
    </xf>
    <xf numFmtId="43" fontId="19" fillId="0" borderId="9" xfId="7" applyFont="1" applyBorder="1"/>
    <xf numFmtId="0" fontId="20" fillId="5" borderId="9" xfId="0" applyFont="1" applyFill="1" applyBorder="1" applyAlignment="1">
      <alignment horizontal="left" vertical="center"/>
    </xf>
    <xf numFmtId="0" fontId="19" fillId="5" borderId="9" xfId="0" applyFont="1" applyFill="1" applyBorder="1" applyAlignment="1">
      <alignment horizontal="left" vertical="center"/>
    </xf>
    <xf numFmtId="0" fontId="20" fillId="5" borderId="11" xfId="0" applyFont="1" applyFill="1" applyBorder="1" applyAlignment="1">
      <alignment horizontal="left" vertical="center"/>
    </xf>
    <xf numFmtId="43" fontId="20" fillId="0" borderId="18" xfId="7" applyFont="1" applyBorder="1"/>
    <xf numFmtId="0" fontId="20" fillId="5" borderId="7" xfId="0" applyFont="1" applyFill="1" applyBorder="1" applyAlignment="1">
      <alignment horizontal="left" vertical="center"/>
    </xf>
    <xf numFmtId="0" fontId="23" fillId="0" borderId="9" xfId="0" applyFont="1" applyBorder="1" applyAlignment="1">
      <alignment horizontal="left" vertical="center"/>
    </xf>
    <xf numFmtId="43" fontId="25" fillId="0" borderId="0" xfId="7" applyFont="1" applyBorder="1" applyAlignment="1">
      <alignment horizontal="left" vertical="center"/>
    </xf>
    <xf numFmtId="43" fontId="20" fillId="0" borderId="0" xfId="7" applyFont="1" applyBorder="1"/>
    <xf numFmtId="168" fontId="20" fillId="0" borderId="0" xfId="7" applyNumberFormat="1" applyFont="1"/>
    <xf numFmtId="165" fontId="20" fillId="0" borderId="0" xfId="7" applyNumberFormat="1" applyFont="1"/>
    <xf numFmtId="0" fontId="20" fillId="0" borderId="0" xfId="8" applyFont="1" applyAlignment="1">
      <alignment horizontal="center"/>
    </xf>
    <xf numFmtId="43" fontId="20" fillId="0" borderId="0" xfId="7" applyFont="1" applyFill="1"/>
    <xf numFmtId="0" fontId="20" fillId="0" borderId="0" xfId="8" applyFont="1"/>
    <xf numFmtId="43" fontId="20" fillId="0" borderId="0" xfId="7" applyFont="1" applyFill="1" applyAlignment="1">
      <alignment horizontal="left"/>
    </xf>
    <xf numFmtId="0" fontId="19" fillId="0" borderId="0" xfId="8" applyFont="1" applyAlignment="1">
      <alignment horizontal="center"/>
    </xf>
    <xf numFmtId="43" fontId="19" fillId="0" borderId="0" xfId="7" applyFont="1" applyFill="1" applyAlignment="1">
      <alignment horizontal="left"/>
    </xf>
    <xf numFmtId="0" fontId="27" fillId="0" borderId="0" xfId="8" applyFont="1" applyAlignment="1">
      <alignment horizontal="left"/>
    </xf>
    <xf numFmtId="167" fontId="20" fillId="0" borderId="0" xfId="8" applyNumberFormat="1" applyFont="1" applyAlignment="1">
      <alignment horizontal="right"/>
    </xf>
    <xf numFmtId="43" fontId="28" fillId="0" borderId="0" xfId="7" applyFont="1" applyFill="1" applyAlignment="1">
      <alignment horizontal="center" vertical="center"/>
    </xf>
    <xf numFmtId="0" fontId="30" fillId="0" borderId="0" xfId="8" applyFont="1" applyAlignment="1">
      <alignment horizontal="right"/>
    </xf>
    <xf numFmtId="169" fontId="25" fillId="0" borderId="9" xfId="7" applyNumberFormat="1" applyFont="1" applyFill="1" applyBorder="1" applyAlignment="1">
      <alignment horizontal="center" vertical="center"/>
    </xf>
    <xf numFmtId="0" fontId="20" fillId="0" borderId="9" xfId="8" applyFont="1" applyBorder="1"/>
    <xf numFmtId="164" fontId="25" fillId="0" borderId="9" xfId="7" applyNumberFormat="1" applyFont="1" applyFill="1" applyBorder="1" applyAlignment="1">
      <alignment horizontal="center" vertical="center"/>
    </xf>
    <xf numFmtId="0" fontId="28" fillId="0" borderId="15" xfId="8" applyFont="1" applyBorder="1"/>
    <xf numFmtId="0" fontId="28" fillId="0" borderId="18" xfId="8" applyFont="1" applyBorder="1"/>
    <xf numFmtId="43" fontId="31" fillId="0" borderId="9" xfId="8" applyNumberFormat="1" applyFont="1" applyBorder="1"/>
    <xf numFmtId="43" fontId="25" fillId="0" borderId="9" xfId="7" applyFont="1" applyFill="1" applyBorder="1" applyAlignment="1">
      <alignment horizontal="center" vertical="center"/>
    </xf>
    <xf numFmtId="166" fontId="20" fillId="0" borderId="9" xfId="7" applyNumberFormat="1" applyFont="1" applyFill="1" applyBorder="1"/>
    <xf numFmtId="166" fontId="20" fillId="0" borderId="9" xfId="8" applyNumberFormat="1" applyFont="1" applyBorder="1" applyAlignment="1">
      <alignment wrapText="1"/>
    </xf>
    <xf numFmtId="43" fontId="20" fillId="0" borderId="0" xfId="8" applyNumberFormat="1" applyFont="1"/>
    <xf numFmtId="43" fontId="20" fillId="0" borderId="9" xfId="8" applyNumberFormat="1" applyFont="1" applyBorder="1"/>
    <xf numFmtId="166" fontId="20" fillId="0" borderId="11" xfId="8" applyNumberFormat="1" applyFont="1" applyBorder="1" applyAlignment="1">
      <alignment wrapText="1"/>
    </xf>
    <xf numFmtId="4" fontId="20" fillId="0" borderId="19" xfId="9" applyNumberFormat="1" applyFont="1" applyFill="1" applyBorder="1" applyAlignment="1" applyProtection="1"/>
    <xf numFmtId="166" fontId="28" fillId="0" borderId="15" xfId="8" applyNumberFormat="1" applyFont="1" applyBorder="1"/>
    <xf numFmtId="166" fontId="28" fillId="0" borderId="18" xfId="8" applyNumberFormat="1" applyFont="1" applyBorder="1"/>
    <xf numFmtId="4" fontId="32" fillId="0" borderId="9" xfId="0" applyNumberFormat="1" applyFont="1" applyBorder="1"/>
    <xf numFmtId="4" fontId="20" fillId="0" borderId="9" xfId="9" applyNumberFormat="1" applyFont="1" applyFill="1" applyBorder="1" applyAlignment="1" applyProtection="1"/>
    <xf numFmtId="166" fontId="20" fillId="0" borderId="7" xfId="8" applyNumberFormat="1" applyFont="1" applyBorder="1" applyAlignment="1">
      <alignment wrapText="1"/>
    </xf>
    <xf numFmtId="166" fontId="20" fillId="0" borderId="9" xfId="10" applyNumberFormat="1" applyFont="1" applyBorder="1" applyAlignment="1">
      <alignment wrapText="1"/>
    </xf>
    <xf numFmtId="4" fontId="33" fillId="0" borderId="0" xfId="0" applyNumberFormat="1" applyFont="1"/>
    <xf numFmtId="164" fontId="24" fillId="0" borderId="9" xfId="7" applyNumberFormat="1" applyFont="1" applyFill="1" applyBorder="1" applyAlignment="1">
      <alignment horizontal="center" vertical="center"/>
    </xf>
    <xf numFmtId="166" fontId="19" fillId="0" borderId="15" xfId="8" applyNumberFormat="1" applyFont="1" applyBorder="1"/>
    <xf numFmtId="166" fontId="19" fillId="0" borderId="18" xfId="8" applyNumberFormat="1" applyFont="1" applyBorder="1"/>
    <xf numFmtId="43" fontId="19" fillId="0" borderId="9" xfId="8" applyNumberFormat="1" applyFont="1" applyBorder="1"/>
    <xf numFmtId="4" fontId="20" fillId="0" borderId="0" xfId="8" applyNumberFormat="1" applyFont="1"/>
    <xf numFmtId="169" fontId="24" fillId="0" borderId="9" xfId="7" applyNumberFormat="1" applyFont="1" applyFill="1" applyBorder="1" applyAlignment="1">
      <alignment horizontal="center" vertical="center"/>
    </xf>
    <xf numFmtId="166" fontId="19" fillId="0" borderId="9" xfId="7" applyNumberFormat="1" applyFont="1" applyFill="1" applyBorder="1" applyAlignment="1">
      <alignment horizontal="left" vertical="center"/>
    </xf>
    <xf numFmtId="166" fontId="19" fillId="0" borderId="9" xfId="8" applyNumberFormat="1" applyFont="1" applyBorder="1" applyAlignment="1">
      <alignment wrapText="1"/>
    </xf>
    <xf numFmtId="170" fontId="25" fillId="0" borderId="9" xfId="7" applyNumberFormat="1" applyFont="1" applyFill="1" applyBorder="1" applyAlignment="1">
      <alignment horizontal="center" vertical="center"/>
    </xf>
    <xf numFmtId="166" fontId="20" fillId="0" borderId="9" xfId="7" applyNumberFormat="1" applyFont="1" applyFill="1" applyBorder="1" applyAlignment="1">
      <alignment horizontal="left" vertical="center"/>
    </xf>
    <xf numFmtId="166" fontId="20" fillId="0" borderId="0" xfId="8" applyNumberFormat="1" applyFont="1"/>
    <xf numFmtId="166" fontId="20" fillId="0" borderId="15" xfId="8" applyNumberFormat="1" applyFont="1" applyBorder="1" applyAlignment="1">
      <alignment wrapText="1"/>
    </xf>
    <xf numFmtId="2" fontId="25" fillId="0" borderId="9" xfId="7" applyNumberFormat="1" applyFont="1" applyFill="1" applyBorder="1" applyAlignment="1">
      <alignment horizontal="center" vertical="center"/>
    </xf>
    <xf numFmtId="1" fontId="24" fillId="0" borderId="9" xfId="7" applyNumberFormat="1" applyFont="1" applyFill="1" applyBorder="1" applyAlignment="1">
      <alignment horizontal="center" vertical="center"/>
    </xf>
    <xf numFmtId="166" fontId="25" fillId="0" borderId="9" xfId="11" applyNumberFormat="1" applyFont="1" applyFill="1" applyBorder="1" applyAlignment="1">
      <alignment horizontal="left" vertical="center"/>
    </xf>
    <xf numFmtId="1" fontId="25" fillId="0" borderId="9" xfId="7" applyNumberFormat="1" applyFont="1" applyFill="1" applyBorder="1" applyAlignment="1">
      <alignment horizontal="center" vertical="center"/>
    </xf>
    <xf numFmtId="43" fontId="20" fillId="0" borderId="0" xfId="7" applyFont="1" applyFill="1" applyBorder="1" applyAlignment="1">
      <alignment horizontal="center"/>
    </xf>
    <xf numFmtId="43" fontId="20" fillId="0" borderId="0" xfId="7" applyFont="1" applyFill="1" applyBorder="1" applyAlignment="1">
      <alignment horizontal="left" vertical="center"/>
    </xf>
    <xf numFmtId="43" fontId="29" fillId="0" borderId="0" xfId="7" applyFont="1" applyFill="1"/>
    <xf numFmtId="43" fontId="20" fillId="0" borderId="0" xfId="7" applyFont="1" applyFill="1" applyAlignment="1">
      <alignment horizontal="left" vertical="center"/>
    </xf>
    <xf numFmtId="43" fontId="25" fillId="0" borderId="0" xfId="7" applyFont="1" applyFill="1" applyAlignment="1">
      <alignment horizontal="left" vertical="center"/>
    </xf>
    <xf numFmtId="43" fontId="25" fillId="0" borderId="0" xfId="7" applyFont="1" applyAlignment="1">
      <alignment vertical="center"/>
    </xf>
    <xf numFmtId="0" fontId="7" fillId="0" borderId="0" xfId="3" applyFont="1"/>
    <xf numFmtId="43" fontId="0" fillId="0" borderId="0" xfId="0" applyNumberFormat="1"/>
    <xf numFmtId="0" fontId="4" fillId="0" borderId="2" xfId="2" applyFont="1" applyBorder="1" applyAlignment="1">
      <alignment horizontal="center" vertical="center" wrapText="1"/>
    </xf>
    <xf numFmtId="0" fontId="4" fillId="0" borderId="4" xfId="2" applyFont="1" applyBorder="1" applyAlignment="1">
      <alignment horizontal="center" vertical="center" wrapText="1"/>
    </xf>
    <xf numFmtId="0" fontId="4" fillId="0" borderId="2" xfId="2" applyFont="1" applyBorder="1" applyAlignment="1">
      <alignment horizontal="center"/>
    </xf>
    <xf numFmtId="0" fontId="4" fillId="0" borderId="3" xfId="2" applyFont="1" applyBorder="1" applyAlignment="1">
      <alignment horizontal="center"/>
    </xf>
    <xf numFmtId="0" fontId="4" fillId="0" borderId="4" xfId="2" applyFont="1" applyBorder="1" applyAlignment="1">
      <alignment horizontal="center"/>
    </xf>
    <xf numFmtId="0" fontId="3" fillId="0" borderId="0" xfId="3" applyFont="1" applyAlignment="1">
      <alignment vertical="top" wrapText="1"/>
    </xf>
    <xf numFmtId="0" fontId="3" fillId="0" borderId="0" xfId="3" applyFont="1"/>
    <xf numFmtId="0" fontId="4" fillId="0" borderId="3" xfId="2" applyFont="1" applyBorder="1" applyAlignment="1">
      <alignment horizontal="center" vertical="center" wrapText="1"/>
    </xf>
    <xf numFmtId="0" fontId="3" fillId="0" borderId="0" xfId="2" applyFont="1" applyAlignment="1" applyProtection="1">
      <alignment horizontal="left"/>
      <protection locked="0"/>
    </xf>
    <xf numFmtId="0" fontId="10" fillId="2" borderId="0" xfId="0" applyFont="1" applyFill="1" applyAlignment="1">
      <alignment horizontal="center" vertical="center"/>
    </xf>
    <xf numFmtId="0" fontId="11" fillId="0" borderId="0" xfId="3" applyFont="1" applyAlignment="1">
      <alignment horizontal="center"/>
    </xf>
    <xf numFmtId="0" fontId="11" fillId="0" borderId="0" xfId="2" applyFont="1" applyAlignment="1">
      <alignment horizontal="center"/>
    </xf>
    <xf numFmtId="0" fontId="11" fillId="0" borderId="0" xfId="2" applyFont="1" applyAlignment="1" applyProtection="1">
      <alignment horizontal="center"/>
      <protection locked="0"/>
    </xf>
    <xf numFmtId="0" fontId="19" fillId="0" borderId="0" xfId="0" applyFont="1" applyAlignment="1">
      <alignment horizontal="center"/>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1" xfId="0" applyFont="1" applyFill="1" applyBorder="1" applyAlignment="1">
      <alignment horizontal="center" vertical="center"/>
    </xf>
    <xf numFmtId="43" fontId="19" fillId="4" borderId="1" xfId="1" applyFont="1" applyFill="1" applyBorder="1" applyAlignment="1">
      <alignment horizontal="center"/>
    </xf>
    <xf numFmtId="0" fontId="27" fillId="0" borderId="0" xfId="0" applyFont="1" applyAlignment="1">
      <alignment horizontal="left"/>
    </xf>
    <xf numFmtId="166" fontId="19" fillId="4" borderId="11" xfId="7" applyNumberFormat="1" applyFont="1" applyFill="1" applyBorder="1" applyAlignment="1">
      <alignment horizontal="center" wrapText="1"/>
    </xf>
    <xf numFmtId="166" fontId="19" fillId="4" borderId="7" xfId="7" applyNumberFormat="1" applyFont="1" applyFill="1" applyBorder="1" applyAlignment="1">
      <alignment horizont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43" fontId="19" fillId="4" borderId="6" xfId="7" applyFont="1" applyFill="1" applyBorder="1" applyAlignment="1">
      <alignment horizontal="center" vertical="center" wrapText="1"/>
    </xf>
    <xf numFmtId="43" fontId="19" fillId="4" borderId="7" xfId="7" applyFont="1" applyFill="1" applyBorder="1" applyAlignment="1">
      <alignment horizontal="center" vertical="center" wrapText="1"/>
    </xf>
    <xf numFmtId="0" fontId="26" fillId="0" borderId="0" xfId="0" applyFont="1" applyAlignment="1">
      <alignment horizontal="center"/>
    </xf>
    <xf numFmtId="0" fontId="19" fillId="0" borderId="0" xfId="8" applyFont="1" applyAlignment="1">
      <alignment horizontal="right"/>
    </xf>
    <xf numFmtId="43" fontId="19" fillId="0" borderId="11" xfId="7" applyFont="1" applyFill="1" applyBorder="1" applyAlignment="1">
      <alignment horizontal="center" vertical="center" wrapText="1"/>
    </xf>
    <xf numFmtId="43" fontId="19" fillId="0" borderId="7" xfId="7" applyFont="1" applyFill="1" applyBorder="1" applyAlignment="1">
      <alignment horizontal="center" vertical="center" wrapText="1"/>
    </xf>
    <xf numFmtId="43" fontId="19" fillId="0" borderId="20" xfId="7" applyFont="1" applyFill="1" applyBorder="1" applyAlignment="1">
      <alignment horizontal="center" vertical="center" wrapText="1"/>
    </xf>
    <xf numFmtId="43" fontId="19" fillId="0" borderId="13" xfId="7" applyFont="1" applyFill="1" applyBorder="1" applyAlignment="1">
      <alignment horizontal="center" vertical="center" wrapText="1"/>
    </xf>
    <xf numFmtId="43" fontId="19" fillId="0" borderId="21" xfId="7" applyFont="1" applyFill="1" applyBorder="1" applyAlignment="1">
      <alignment horizontal="center" vertical="center" wrapText="1"/>
    </xf>
    <xf numFmtId="43" fontId="19" fillId="0" borderId="14" xfId="7" applyFont="1" applyFill="1" applyBorder="1" applyAlignment="1">
      <alignment horizontal="center" vertical="center" wrapText="1"/>
    </xf>
    <xf numFmtId="0" fontId="19" fillId="0" borderId="15" xfId="8" applyFont="1" applyBorder="1" applyAlignment="1">
      <alignment wrapText="1"/>
    </xf>
    <xf numFmtId="0" fontId="19" fillId="0" borderId="18" xfId="8" applyFont="1" applyBorder="1" applyAlignment="1">
      <alignment wrapText="1"/>
    </xf>
  </cellXfs>
  <cellStyles count="12">
    <cellStyle name="Comma" xfId="1" builtinId="3"/>
    <cellStyle name="Comma 2 10" xfId="7" xr:uid="{0474F066-B641-44B2-8DB9-F217A0181E95}"/>
    <cellStyle name="Comma 3 15" xfId="11" xr:uid="{618EC4EE-303C-46A2-BD12-1E2191C3A8DF}"/>
    <cellStyle name="Comma 5 2" xfId="6" xr:uid="{0E791078-C02E-4A94-8C42-EA615A157688}"/>
    <cellStyle name="Normal" xfId="0" builtinId="0"/>
    <cellStyle name="Normal 10 2" xfId="8" xr:uid="{D7CC3AD8-3627-45E2-AD25-1FB431848474}"/>
    <cellStyle name="Normal 2" xfId="3" xr:uid="{5B1F6521-E079-4FD0-8120-47B207953F9E}"/>
    <cellStyle name="Normal 2 2" xfId="5" xr:uid="{911AD8D5-557B-4936-A376-C97A8EF00478}"/>
    <cellStyle name="Normal 4 3" xfId="4" xr:uid="{33788F51-834F-483F-96B2-A8B1820C6612}"/>
    <cellStyle name="Normal 5" xfId="9" xr:uid="{8A40603A-BF27-4A58-B405-E38DB7ABA971}"/>
    <cellStyle name="Normal 77" xfId="10" xr:uid="{93A8F9E4-EA8A-4F2B-AEC2-8AB0771C3A54}"/>
    <cellStyle name="Normal_Altai Accounting" xfId="2" xr:uid="{F84BD533-18C8-44D0-A65B-C50651C788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0</xdr:rowOff>
    </xdr:from>
    <xdr:to>
      <xdr:col>1</xdr:col>
      <xdr:colOff>9525</xdr:colOff>
      <xdr:row>19</xdr:row>
      <xdr:rowOff>9525</xdr:rowOff>
    </xdr:to>
    <xdr:sp macro="" textlink="">
      <xdr:nvSpPr>
        <xdr:cNvPr id="2" name="Line 1">
          <a:extLst>
            <a:ext uri="{FF2B5EF4-FFF2-40B4-BE49-F238E27FC236}">
              <a16:creationId xmlns:a16="http://schemas.microsoft.com/office/drawing/2014/main" id="{242F0801-C1B3-42AD-99A3-E68E0A2FFB3E}"/>
            </a:ext>
          </a:extLst>
        </xdr:cNvPr>
        <xdr:cNvSpPr>
          <a:spLocks noChangeShapeType="1"/>
        </xdr:cNvSpPr>
      </xdr:nvSpPr>
      <xdr:spPr bwMode="auto">
        <a:xfrm flipH="1" flipV="1">
          <a:off x="581025" y="3352800"/>
          <a:ext cx="0" cy="184785"/>
        </a:xfrm>
        <a:prstGeom prst="line">
          <a:avLst/>
        </a:prstGeom>
        <a:noFill/>
        <a:ln w="12700">
          <a:solidFill>
            <a:srgbClr val="000000"/>
          </a:solidFill>
          <a:round/>
          <a:headEnd/>
          <a:tailEnd/>
        </a:ln>
      </xdr:spPr>
    </xdr:sp>
    <xdr:clientData/>
  </xdr:twoCellAnchor>
  <xdr:twoCellAnchor>
    <xdr:from>
      <xdr:col>1</xdr:col>
      <xdr:colOff>9525</xdr:colOff>
      <xdr:row>18</xdr:row>
      <xdr:rowOff>0</xdr:rowOff>
    </xdr:from>
    <xdr:to>
      <xdr:col>1</xdr:col>
      <xdr:colOff>9525</xdr:colOff>
      <xdr:row>19</xdr:row>
      <xdr:rowOff>9525</xdr:rowOff>
    </xdr:to>
    <xdr:sp macro="" textlink="">
      <xdr:nvSpPr>
        <xdr:cNvPr id="3" name="Line 1">
          <a:extLst>
            <a:ext uri="{FF2B5EF4-FFF2-40B4-BE49-F238E27FC236}">
              <a16:creationId xmlns:a16="http://schemas.microsoft.com/office/drawing/2014/main" id="{7B17FF2A-A4FA-46DC-8E06-E735C2318409}"/>
            </a:ext>
          </a:extLst>
        </xdr:cNvPr>
        <xdr:cNvSpPr>
          <a:spLocks noChangeShapeType="1"/>
        </xdr:cNvSpPr>
      </xdr:nvSpPr>
      <xdr:spPr bwMode="auto">
        <a:xfrm flipH="1" flipV="1">
          <a:off x="581025" y="3352800"/>
          <a:ext cx="0" cy="184785"/>
        </a:xfrm>
        <a:prstGeom prst="line">
          <a:avLst/>
        </a:prstGeom>
        <a:noFill/>
        <a:ln w="12700">
          <a:solidFill>
            <a:srgbClr val="000000"/>
          </a:solidFill>
          <a:round/>
          <a:headEnd/>
          <a:tailEnd/>
        </a:ln>
      </xdr:spPr>
    </xdr:sp>
    <xdr:clientData/>
  </xdr:twoCellAnchor>
  <xdr:twoCellAnchor>
    <xdr:from>
      <xdr:col>1</xdr:col>
      <xdr:colOff>9525</xdr:colOff>
      <xdr:row>18</xdr:row>
      <xdr:rowOff>0</xdr:rowOff>
    </xdr:from>
    <xdr:to>
      <xdr:col>1</xdr:col>
      <xdr:colOff>9525</xdr:colOff>
      <xdr:row>19</xdr:row>
      <xdr:rowOff>9525</xdr:rowOff>
    </xdr:to>
    <xdr:sp macro="" textlink="">
      <xdr:nvSpPr>
        <xdr:cNvPr id="4" name="Line 1">
          <a:extLst>
            <a:ext uri="{FF2B5EF4-FFF2-40B4-BE49-F238E27FC236}">
              <a16:creationId xmlns:a16="http://schemas.microsoft.com/office/drawing/2014/main" id="{21000EA4-E954-42AF-8BDA-DE282E89E8D5}"/>
            </a:ext>
          </a:extLst>
        </xdr:cNvPr>
        <xdr:cNvSpPr>
          <a:spLocks noChangeShapeType="1"/>
        </xdr:cNvSpPr>
      </xdr:nvSpPr>
      <xdr:spPr bwMode="auto">
        <a:xfrm flipH="1" flipV="1">
          <a:off x="581025" y="3352800"/>
          <a:ext cx="0" cy="184785"/>
        </a:xfrm>
        <a:prstGeom prst="line">
          <a:avLst/>
        </a:prstGeom>
        <a:noFill/>
        <a:ln w="1270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1043;&#1072;&#1085;&#1090;&#1091;&#1091;&#1083;\&#1053;&#1041;&#1041;-2023%20&#1086;&#1085;\3.%20&#1046;&#1080;&#1076;&#1072;&#1082;&#1089;%20&#1061;&#1050;\3.4%20&#1058;&#1072;&#1081;&#1083;&#1072;&#1085;\2-&#1088;%20&#1091;&#1083;&#1080;&#1088;&#1072;&#1083;\&#1046;&#1048;&#1044;&#1040;&#1050;&#1057;_Q-02.2023_&#1073;&#1072;&#1083;&#1072;&#1085;&#1089;.xlsx" TargetMode="External"/><Relationship Id="rId1" Type="http://schemas.openxmlformats.org/officeDocument/2006/relationships/externalLinkPath" Target="&#1046;&#1048;&#1044;&#1040;&#1050;&#1057;_Q-02.2023_&#1073;&#1072;&#1083;&#1072;&#1085;&#10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40%20Client%20Work\0.%20CURRENT%20BO\SONO\ACCOUNTING\2018\1802%20QUARTER\Financial%20Statement\SONOFORTE_FS_Q2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B"/>
      <sheetName val="cover"/>
      <sheetName val="BS"/>
      <sheetName val="IS"/>
      <sheetName val="ES"/>
      <sheetName val="CF"/>
      <sheetName val="татвар төлөлт-сайт"/>
      <sheetName val="tod"/>
      <sheetName val="BS eng"/>
      <sheetName val="eng cover"/>
      <sheetName val="IS eng"/>
      <sheetName val="eng FS3"/>
      <sheetName val="CF eng"/>
      <sheetName val="T1"/>
      <sheetName val="T2"/>
      <sheetName val="T3"/>
      <sheetName val="T4"/>
      <sheetName val="T5"/>
      <sheetName val="T6"/>
      <sheetName val="T7"/>
      <sheetName val="T8"/>
      <sheetName val="T9"/>
      <sheetName val="T10"/>
      <sheetName val="T11"/>
    </sheetNames>
    <sheetDataSet>
      <sheetData sheetId="0">
        <row r="2">
          <cell r="G2">
            <v>475180</v>
          </cell>
        </row>
        <row r="3">
          <cell r="G3">
            <v>169308.21</v>
          </cell>
        </row>
        <row r="4">
          <cell r="G4">
            <v>11273804.49</v>
          </cell>
        </row>
        <row r="6">
          <cell r="G6">
            <v>1924263.39</v>
          </cell>
        </row>
        <row r="7">
          <cell r="G7">
            <v>1945497.6000000001</v>
          </cell>
        </row>
        <row r="8">
          <cell r="G8">
            <v>281237420</v>
          </cell>
        </row>
        <row r="9">
          <cell r="G9">
            <v>20000000</v>
          </cell>
        </row>
        <row r="10">
          <cell r="G10">
            <v>60600</v>
          </cell>
        </row>
        <row r="11">
          <cell r="G11">
            <v>162037000</v>
          </cell>
        </row>
        <row r="12">
          <cell r="H12">
            <v>20317800</v>
          </cell>
        </row>
        <row r="13">
          <cell r="G13">
            <v>124145.7</v>
          </cell>
        </row>
        <row r="14">
          <cell r="G14">
            <v>31049700</v>
          </cell>
        </row>
        <row r="15">
          <cell r="G15">
            <v>1139284100</v>
          </cell>
        </row>
        <row r="16">
          <cell r="G16">
            <v>2565787480</v>
          </cell>
        </row>
        <row r="17">
          <cell r="H17">
            <v>0</v>
          </cell>
        </row>
        <row r="19">
          <cell r="H19">
            <v>146355.01999999999</v>
          </cell>
        </row>
        <row r="20">
          <cell r="H20">
            <v>25000000</v>
          </cell>
        </row>
        <row r="23">
          <cell r="H23">
            <v>111506814.38</v>
          </cell>
        </row>
        <row r="24">
          <cell r="H24">
            <v>2847235881.5999999</v>
          </cell>
        </row>
        <row r="25">
          <cell r="H25">
            <v>1373575194</v>
          </cell>
        </row>
        <row r="29">
          <cell r="E29">
            <v>9890909.0899999999</v>
          </cell>
        </row>
        <row r="30">
          <cell r="E30">
            <v>1183672.73</v>
          </cell>
        </row>
        <row r="31">
          <cell r="E31">
            <v>975145.45</v>
          </cell>
        </row>
        <row r="32">
          <cell r="E32">
            <v>0</v>
          </cell>
        </row>
        <row r="33">
          <cell r="E33">
            <v>1882100</v>
          </cell>
        </row>
        <row r="34">
          <cell r="E34">
            <v>0</v>
          </cell>
        </row>
        <row r="35">
          <cell r="E35">
            <v>35654.300000000003</v>
          </cell>
        </row>
        <row r="36">
          <cell r="E36">
            <v>22018.18</v>
          </cell>
        </row>
        <row r="37">
          <cell r="E37">
            <v>18181.82</v>
          </cell>
        </row>
        <row r="38">
          <cell r="E38">
            <v>1000000</v>
          </cell>
        </row>
        <row r="39">
          <cell r="E39">
            <v>22679.200000000001</v>
          </cell>
        </row>
        <row r="40">
          <cell r="E40">
            <v>409090.91</v>
          </cell>
        </row>
        <row r="41">
          <cell r="E41">
            <v>0</v>
          </cell>
        </row>
        <row r="42">
          <cell r="E42">
            <v>545.45000000000005</v>
          </cell>
        </row>
        <row r="43">
          <cell r="F43">
            <v>252818.22</v>
          </cell>
        </row>
        <row r="44">
          <cell r="E44">
            <v>292472.38</v>
          </cell>
        </row>
      </sheetData>
      <sheetData sheetId="1">
        <row r="89">
          <cell r="P89" t="str">
            <v xml:space="preserve">  / Lee Jeoung Ho  /</v>
          </cell>
        </row>
        <row r="91">
          <cell r="P91" t="str">
            <v>/      Д. Гантуул       /</v>
          </cell>
        </row>
      </sheetData>
      <sheetData sheetId="2">
        <row r="3">
          <cell r="A3" t="str">
            <v>"ЖИДАКС" ХК</v>
          </cell>
          <cell r="D3" t="str">
            <v xml:space="preserve">2023 оны  06 сарын 30 өдөр </v>
          </cell>
        </row>
        <row r="10">
          <cell r="C10">
            <v>11401644.879999999</v>
          </cell>
          <cell r="D10">
            <v>11918292.699999999</v>
          </cell>
        </row>
        <row r="68">
          <cell r="D68">
            <v>1211161648.3929989</v>
          </cell>
        </row>
        <row r="72">
          <cell r="B72" t="str">
            <v>Захирал__________________________________</v>
          </cell>
          <cell r="C72" t="str">
            <v xml:space="preserve">  / Lee Jeoung Ho  /</v>
          </cell>
        </row>
        <row r="74">
          <cell r="B74" t="str">
            <v xml:space="preserve">Ерөнхий нягтлан бодогч      ____________________________  </v>
          </cell>
          <cell r="C74" t="str">
            <v>/      Д. Гантуул       /</v>
          </cell>
        </row>
      </sheetData>
      <sheetData sheetId="3">
        <row r="4">
          <cell r="A4" t="str">
            <v>"ЖИДАКС" ХК</v>
          </cell>
        </row>
        <row r="21">
          <cell r="D21">
            <v>-39654.160000000003</v>
          </cell>
        </row>
        <row r="30">
          <cell r="D30">
            <v>-15479651.299999999</v>
          </cell>
        </row>
        <row r="35">
          <cell r="D35">
            <v>-15479651.299999999</v>
          </cell>
        </row>
      </sheetData>
      <sheetData sheetId="4">
        <row r="5">
          <cell r="A5" t="str">
            <v>"ЖИДАКС" ХК</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_MGL"/>
      <sheetName val="Cover Letter_MGL"/>
      <sheetName val="Balance Sheet"/>
      <sheetName val="Income Statement"/>
      <sheetName val="Equity "/>
      <sheetName val="Cash flow "/>
      <sheetName val="Cash transaction"/>
      <sheetName val="TB"/>
      <sheetName val="CIT_ENG"/>
      <sheetName val="Cover_ENG"/>
      <sheetName val="Cover Letter_ENG"/>
      <sheetName val="Balance Sheet_ENG"/>
      <sheetName val="Income Statement_ENG"/>
      <sheetName val="Equity_ENG"/>
      <sheetName val="Cash flow_ENG"/>
      <sheetName val="GL"/>
    </sheetNames>
    <sheetDataSet>
      <sheetData sheetId="0" refreshError="1"/>
      <sheetData sheetId="1" refreshError="1"/>
      <sheetData sheetId="2" refreshError="1">
        <row r="64">
          <cell r="E64">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064C0-C7FB-472E-BC1F-D2129D48D1D9}">
  <sheetPr>
    <tabColor rgb="FF92D050"/>
  </sheetPr>
  <dimension ref="A1:IV92"/>
  <sheetViews>
    <sheetView topLeftCell="A89" workbookViewId="0">
      <selection activeCell="P95" sqref="P95"/>
    </sheetView>
  </sheetViews>
  <sheetFormatPr defaultColWidth="9.109375" defaultRowHeight="13.2"/>
  <cols>
    <col min="1" max="3" width="3.6640625" style="4" customWidth="1"/>
    <col min="4" max="4" width="4.5546875" style="4" customWidth="1"/>
    <col min="5" max="5" width="6.33203125" style="4" customWidth="1"/>
    <col min="6" max="6" width="3.88671875" style="4" customWidth="1"/>
    <col min="7" max="13" width="3.5546875" style="4" customWidth="1"/>
    <col min="14" max="14" width="3.6640625" style="4" customWidth="1"/>
    <col min="15" max="15" width="19.33203125" style="4" customWidth="1"/>
    <col min="16" max="17" width="16.33203125" style="4" customWidth="1"/>
    <col min="18" max="18" width="14.5546875" style="4" customWidth="1"/>
    <col min="19" max="16384" width="9.109375" style="4"/>
  </cols>
  <sheetData>
    <row r="1" spans="1:256" s="6" customFormat="1" ht="12.75" customHeight="1">
      <c r="A1" s="1"/>
      <c r="B1" s="1"/>
      <c r="C1" s="1"/>
      <c r="D1" s="2"/>
      <c r="E1" s="2"/>
      <c r="F1" s="2"/>
      <c r="G1" s="3"/>
      <c r="H1" s="3"/>
      <c r="I1" s="3"/>
      <c r="J1" s="3"/>
      <c r="K1" s="3"/>
      <c r="L1" s="3"/>
      <c r="M1" s="2"/>
      <c r="N1" s="2"/>
      <c r="O1" s="4"/>
      <c r="P1" s="4"/>
      <c r="Q1" s="5"/>
      <c r="R1" s="5" t="s">
        <v>0</v>
      </c>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s="6" customFormat="1" ht="15">
      <c r="A2" s="1"/>
      <c r="B2" s="1"/>
      <c r="C2" s="1"/>
      <c r="D2" s="2"/>
      <c r="E2" s="2"/>
      <c r="F2" s="2"/>
      <c r="G2" s="3"/>
      <c r="H2" s="3"/>
      <c r="I2" s="3"/>
      <c r="J2" s="3"/>
      <c r="K2" s="3"/>
      <c r="L2" s="3"/>
      <c r="M2" s="2"/>
      <c r="N2" s="2"/>
      <c r="O2" s="4"/>
      <c r="P2" s="4"/>
      <c r="Q2" s="4"/>
      <c r="R2" s="5" t="s">
        <v>1</v>
      </c>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s="6" customFormat="1" ht="15">
      <c r="A3" s="1"/>
      <c r="B3" s="1"/>
      <c r="C3" s="1"/>
      <c r="D3" s="2"/>
      <c r="E3" s="2"/>
      <c r="F3" s="2"/>
      <c r="G3" s="3"/>
      <c r="H3" s="3"/>
      <c r="I3" s="3"/>
      <c r="J3" s="3"/>
      <c r="K3" s="3"/>
      <c r="L3" s="3"/>
      <c r="M3" s="2"/>
      <c r="N3" s="2"/>
      <c r="O3" s="4"/>
      <c r="P3" s="4"/>
      <c r="Q3" s="4"/>
      <c r="R3" s="5" t="s">
        <v>2</v>
      </c>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6" customFormat="1" ht="15">
      <c r="A4" s="1"/>
      <c r="B4" s="1"/>
      <c r="C4" s="1"/>
      <c r="D4" s="2"/>
      <c r="E4" s="2"/>
      <c r="F4" s="2"/>
      <c r="G4" s="3"/>
      <c r="H4" s="3"/>
      <c r="I4" s="3"/>
      <c r="J4" s="3"/>
      <c r="K4" s="3"/>
      <c r="L4" s="3"/>
      <c r="M4" s="2"/>
      <c r="N4" s="2"/>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6" customFormat="1" ht="15">
      <c r="A5" s="1"/>
      <c r="B5" s="1"/>
      <c r="C5" s="1"/>
      <c r="D5" s="1"/>
      <c r="E5" s="1"/>
      <c r="F5" s="1"/>
      <c r="G5" s="7"/>
      <c r="H5" s="7"/>
      <c r="I5" s="7"/>
      <c r="J5" s="7"/>
      <c r="K5" s="7"/>
      <c r="L5" s="7"/>
      <c r="M5" s="1"/>
      <c r="N5" s="1"/>
      <c r="O5" s="8"/>
      <c r="P5" s="8"/>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6" customFormat="1" ht="15.6">
      <c r="A6" s="9" t="s">
        <v>3</v>
      </c>
      <c r="B6" s="1"/>
      <c r="C6" s="1"/>
      <c r="D6" s="1"/>
      <c r="E6" s="1"/>
      <c r="F6" s="1"/>
      <c r="G6" s="10">
        <v>2</v>
      </c>
      <c r="H6" s="10">
        <v>0</v>
      </c>
      <c r="I6" s="10">
        <v>4</v>
      </c>
      <c r="J6" s="10">
        <v>9</v>
      </c>
      <c r="K6" s="10">
        <v>9</v>
      </c>
      <c r="L6" s="10">
        <v>2</v>
      </c>
      <c r="M6" s="10">
        <v>9</v>
      </c>
      <c r="N6" s="7"/>
      <c r="O6" s="11"/>
      <c r="P6" s="8"/>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6" customFormat="1" ht="15.6">
      <c r="A7" s="9"/>
      <c r="B7" s="1"/>
      <c r="C7" s="1"/>
      <c r="D7" s="1"/>
      <c r="E7" s="1"/>
      <c r="F7" s="1"/>
      <c r="G7" s="12"/>
      <c r="H7" s="12"/>
      <c r="I7" s="12"/>
      <c r="J7" s="12"/>
      <c r="K7" s="12"/>
      <c r="L7" s="12"/>
      <c r="M7" s="12"/>
      <c r="N7" s="7"/>
      <c r="O7" s="11"/>
      <c r="P7" s="8"/>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6" customFormat="1" ht="15.6">
      <c r="A8" s="13" t="s">
        <v>4</v>
      </c>
      <c r="B8" s="14"/>
      <c r="C8" s="14"/>
      <c r="D8" s="1"/>
      <c r="E8" s="1"/>
      <c r="F8" s="1"/>
      <c r="G8" s="1"/>
      <c r="H8" s="1"/>
      <c r="I8" s="1"/>
      <c r="J8" s="1"/>
      <c r="K8" s="1"/>
      <c r="L8" s="1"/>
      <c r="M8" s="1"/>
      <c r="N8" s="1"/>
      <c r="O8" s="1"/>
      <c r="P8" s="1"/>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6" customFormat="1" ht="15.6">
      <c r="A9" s="13"/>
      <c r="B9" s="14"/>
      <c r="C9" s="14"/>
      <c r="D9" s="1"/>
      <c r="E9" s="1"/>
      <c r="F9" s="1"/>
      <c r="G9" s="1"/>
      <c r="H9" s="1"/>
      <c r="I9" s="1"/>
      <c r="J9" s="1"/>
      <c r="K9" s="1"/>
      <c r="L9" s="1"/>
      <c r="M9" s="1"/>
      <c r="N9" s="1"/>
      <c r="O9" s="1"/>
      <c r="P9" s="1"/>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6" customFormat="1" ht="15.6">
      <c r="A10" s="9" t="s">
        <v>5</v>
      </c>
      <c r="B10" s="1"/>
      <c r="C10" s="1"/>
      <c r="D10" s="1"/>
      <c r="E10" s="1"/>
      <c r="F10" s="1"/>
      <c r="G10" s="237"/>
      <c r="H10" s="237"/>
      <c r="I10" s="237"/>
      <c r="J10" s="237"/>
      <c r="K10" s="237"/>
      <c r="L10" s="237"/>
      <c r="M10" s="237"/>
      <c r="N10" s="7"/>
      <c r="O10" s="11"/>
      <c r="P10" s="8"/>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6" customFormat="1" ht="15.6">
      <c r="A11" s="9"/>
      <c r="B11" s="1"/>
      <c r="C11" s="1"/>
      <c r="D11" s="1"/>
      <c r="E11" s="1"/>
      <c r="F11" s="1"/>
      <c r="G11" s="15"/>
      <c r="H11" s="15"/>
      <c r="I11" s="15"/>
      <c r="J11" s="15"/>
      <c r="K11" s="15"/>
      <c r="L11" s="15"/>
      <c r="M11" s="15"/>
      <c r="N11" s="7"/>
      <c r="O11" s="11"/>
      <c r="P11" s="8"/>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6" customFormat="1" ht="15.75" customHeight="1">
      <c r="A12" s="9" t="s">
        <v>6</v>
      </c>
      <c r="B12" s="1"/>
      <c r="C12" s="8"/>
      <c r="D12" s="1"/>
      <c r="E12" s="1"/>
      <c r="F12" s="1"/>
      <c r="G12" s="237"/>
      <c r="H12" s="237"/>
      <c r="I12" s="237"/>
      <c r="J12" s="237"/>
      <c r="K12" s="237"/>
      <c r="L12" s="237"/>
      <c r="M12" s="237"/>
      <c r="N12" s="8"/>
      <c r="O12" s="12" t="s">
        <v>7</v>
      </c>
      <c r="P12" s="7"/>
      <c r="Q12" s="16"/>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6" customFormat="1" ht="15.75" customHeight="1">
      <c r="A13" s="9"/>
      <c r="B13" s="1"/>
      <c r="C13" s="8"/>
      <c r="D13" s="1"/>
      <c r="E13" s="1"/>
      <c r="F13" s="1"/>
      <c r="G13" s="15"/>
      <c r="H13" s="15"/>
      <c r="I13" s="15"/>
      <c r="J13" s="15"/>
      <c r="K13" s="15"/>
      <c r="L13" s="15"/>
      <c r="M13" s="15"/>
      <c r="N13" s="8"/>
      <c r="O13" s="12"/>
      <c r="P13" s="7"/>
      <c r="Q13" s="16"/>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6" customFormat="1" ht="12.75" customHeight="1">
      <c r="A14" s="9" t="s">
        <v>8</v>
      </c>
      <c r="B14" s="1"/>
      <c r="C14" s="1"/>
      <c r="D14" s="1"/>
      <c r="E14" s="1"/>
      <c r="F14" s="1"/>
      <c r="G14" s="15" t="s">
        <v>9</v>
      </c>
      <c r="H14" s="7"/>
      <c r="I14" s="7"/>
      <c r="J14" s="7"/>
      <c r="K14" s="7"/>
      <c r="L14" s="7"/>
      <c r="M14" s="7"/>
      <c r="N14" s="7"/>
      <c r="O14" s="15" t="s">
        <v>10</v>
      </c>
      <c r="P14" s="17"/>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6" customFormat="1" ht="15.6">
      <c r="A15" s="1"/>
      <c r="B15" s="1"/>
      <c r="C15" s="1"/>
      <c r="D15" s="1"/>
      <c r="E15" s="1"/>
      <c r="F15" s="1"/>
      <c r="G15" s="18"/>
      <c r="H15" s="12"/>
      <c r="I15" s="12"/>
      <c r="J15" s="12"/>
      <c r="K15" s="12"/>
      <c r="L15" s="12"/>
      <c r="M15" s="12"/>
      <c r="N15" s="7"/>
      <c r="O15" s="11"/>
      <c r="P15" s="8"/>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6" customFormat="1" ht="15.75" customHeight="1">
      <c r="A16" s="19"/>
      <c r="B16" s="20"/>
      <c r="C16" s="20"/>
      <c r="D16" s="20"/>
      <c r="E16" s="2"/>
      <c r="F16" s="2"/>
      <c r="G16" s="21"/>
      <c r="H16" s="12"/>
      <c r="I16" s="12"/>
      <c r="J16" s="12"/>
      <c r="K16" s="12"/>
      <c r="L16" s="12"/>
      <c r="M16" s="12"/>
      <c r="N16" s="3"/>
      <c r="O16" s="22"/>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6" customFormat="1" ht="15.75" customHeight="1">
      <c r="A17" s="19"/>
      <c r="E17" s="2"/>
      <c r="F17" s="2"/>
      <c r="G17" s="21"/>
      <c r="H17" s="12"/>
      <c r="I17" s="12"/>
      <c r="J17" s="12"/>
      <c r="K17" s="12"/>
      <c r="L17" s="12"/>
      <c r="M17" s="12"/>
      <c r="N17" s="3"/>
      <c r="O17" s="22"/>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6" customFormat="1" ht="12.75" customHeight="1">
      <c r="A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ht="12.75" customHeight="1"/>
    <row r="20" spans="1:256" s="6" customFormat="1" ht="12.75" customHeight="1">
      <c r="A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ht="20.25" customHeight="1">
      <c r="D21" s="23"/>
      <c r="E21" s="23"/>
      <c r="F21" s="23"/>
    </row>
    <row r="23" spans="1:256" ht="39" customHeight="1">
      <c r="B23" s="238" t="s">
        <v>11</v>
      </c>
      <c r="C23" s="238"/>
      <c r="D23" s="238"/>
      <c r="G23" s="239" t="s">
        <v>12</v>
      </c>
      <c r="H23" s="239"/>
      <c r="I23" s="239"/>
      <c r="J23" s="239"/>
      <c r="K23" s="239"/>
      <c r="L23" s="239"/>
      <c r="M23" s="239"/>
      <c r="N23" s="239"/>
      <c r="O23" s="239"/>
      <c r="P23" s="239"/>
      <c r="Q23" s="239"/>
      <c r="R23" s="24"/>
      <c r="S23" s="24"/>
      <c r="T23" s="24"/>
    </row>
    <row r="24" spans="1:256" ht="22.5" customHeight="1">
      <c r="B24" s="238"/>
      <c r="C24" s="238"/>
      <c r="D24" s="238"/>
      <c r="G24" s="240" t="s">
        <v>13</v>
      </c>
      <c r="H24" s="240"/>
      <c r="I24" s="240"/>
      <c r="J24" s="240"/>
      <c r="K24" s="240"/>
      <c r="L24" s="240"/>
      <c r="M24" s="240"/>
      <c r="N24" s="240"/>
      <c r="O24" s="240"/>
      <c r="P24" s="240"/>
      <c r="Q24" s="240"/>
      <c r="R24" s="25"/>
      <c r="S24" s="25"/>
      <c r="T24" s="25"/>
    </row>
    <row r="25" spans="1:256" ht="22.5" customHeight="1">
      <c r="B25" s="238"/>
      <c r="C25" s="238"/>
      <c r="D25" s="238"/>
      <c r="G25" s="241" t="s">
        <v>14</v>
      </c>
      <c r="H25" s="241"/>
      <c r="I25" s="241"/>
      <c r="J25" s="241"/>
      <c r="K25" s="241"/>
      <c r="L25" s="241"/>
      <c r="M25" s="241"/>
      <c r="N25" s="241"/>
      <c r="O25" s="241"/>
      <c r="P25" s="241"/>
      <c r="Q25" s="241"/>
      <c r="R25" s="26"/>
      <c r="S25" s="26"/>
      <c r="T25" s="26"/>
    </row>
    <row r="26" spans="1:256" ht="12.75" customHeight="1">
      <c r="B26" s="27"/>
      <c r="C26" s="27"/>
      <c r="D26" s="27"/>
    </row>
    <row r="33" spans="1:256" ht="15">
      <c r="G33" s="8"/>
      <c r="H33" s="8"/>
      <c r="I33" s="8"/>
      <c r="J33" s="8"/>
      <c r="K33" s="8"/>
      <c r="L33" s="8"/>
    </row>
    <row r="34" spans="1:256" ht="15">
      <c r="G34" s="8"/>
      <c r="H34" s="8"/>
      <c r="I34" s="8"/>
      <c r="J34" s="8"/>
      <c r="K34" s="8"/>
      <c r="L34" s="8"/>
    </row>
    <row r="35" spans="1:256" ht="15">
      <c r="G35" s="8"/>
      <c r="H35" s="8"/>
      <c r="I35" s="8"/>
      <c r="J35" s="8"/>
      <c r="K35" s="8"/>
      <c r="L35" s="8"/>
    </row>
    <row r="36" spans="1:256" ht="22.5" customHeight="1">
      <c r="A36" s="28"/>
      <c r="B36" s="28"/>
      <c r="C36" s="28"/>
      <c r="D36" s="229" t="s">
        <v>15</v>
      </c>
      <c r="E36" s="236"/>
      <c r="F36" s="236"/>
      <c r="G36" s="236"/>
      <c r="H36" s="236"/>
      <c r="I36" s="236"/>
      <c r="J36" s="236"/>
      <c r="K36" s="236"/>
      <c r="L36" s="236"/>
      <c r="M36" s="236"/>
      <c r="N36" s="230"/>
      <c r="O36" s="29" t="s">
        <v>16</v>
      </c>
      <c r="P36" s="229" t="s">
        <v>17</v>
      </c>
      <c r="Q36" s="230"/>
      <c r="R36" s="30"/>
      <c r="S36" s="24"/>
      <c r="T36" s="24"/>
      <c r="U36" s="24"/>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row>
    <row r="37" spans="1:256" ht="26.25" customHeight="1">
      <c r="A37" s="28"/>
      <c r="B37" s="28"/>
      <c r="C37" s="28"/>
      <c r="D37" s="231"/>
      <c r="E37" s="232"/>
      <c r="F37" s="232"/>
      <c r="G37" s="232"/>
      <c r="H37" s="232"/>
      <c r="I37" s="232"/>
      <c r="J37" s="232"/>
      <c r="K37" s="232"/>
      <c r="L37" s="232"/>
      <c r="M37" s="232"/>
      <c r="N37" s="233"/>
      <c r="O37" s="31"/>
      <c r="P37" s="229"/>
      <c r="Q37" s="230"/>
      <c r="R37" s="30"/>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c r="IU37" s="28"/>
      <c r="IV37" s="28"/>
    </row>
    <row r="38" spans="1:256" ht="26.25" customHeight="1">
      <c r="A38" s="28"/>
      <c r="B38" s="28"/>
      <c r="C38" s="28"/>
      <c r="D38" s="231"/>
      <c r="E38" s="232"/>
      <c r="F38" s="232"/>
      <c r="G38" s="232"/>
      <c r="H38" s="232"/>
      <c r="I38" s="232"/>
      <c r="J38" s="232"/>
      <c r="K38" s="232"/>
      <c r="L38" s="232"/>
      <c r="M38" s="232"/>
      <c r="N38" s="233"/>
      <c r="O38" s="31"/>
      <c r="P38" s="229"/>
      <c r="Q38" s="230"/>
      <c r="R38" s="30"/>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c r="IU38" s="28"/>
      <c r="IV38" s="28"/>
    </row>
    <row r="39" spans="1:256" ht="26.25" customHeight="1">
      <c r="A39" s="28"/>
      <c r="B39" s="28"/>
      <c r="C39" s="28"/>
      <c r="D39" s="32"/>
      <c r="E39" s="33"/>
      <c r="F39" s="33"/>
      <c r="G39" s="33"/>
      <c r="H39" s="33"/>
      <c r="I39" s="33"/>
      <c r="J39" s="33"/>
      <c r="K39" s="33"/>
      <c r="L39" s="33"/>
      <c r="M39" s="33"/>
      <c r="N39" s="34"/>
      <c r="O39" s="31"/>
      <c r="P39" s="229"/>
      <c r="Q39" s="230"/>
      <c r="R39" s="35"/>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c r="IU39" s="28"/>
      <c r="IV39" s="28"/>
    </row>
    <row r="40" spans="1:256" ht="26.25" customHeight="1">
      <c r="D40" s="231"/>
      <c r="E40" s="232"/>
      <c r="F40" s="232"/>
      <c r="G40" s="232"/>
      <c r="H40" s="232"/>
      <c r="I40" s="232"/>
      <c r="J40" s="232"/>
      <c r="K40" s="232"/>
      <c r="L40" s="232"/>
      <c r="M40" s="232"/>
      <c r="N40" s="233"/>
      <c r="O40" s="31"/>
      <c r="P40" s="229"/>
      <c r="Q40" s="230"/>
      <c r="R40" s="30"/>
    </row>
    <row r="41" spans="1:256" ht="24.6">
      <c r="D41" s="36"/>
      <c r="E41" s="36"/>
      <c r="F41" s="36"/>
      <c r="G41" s="36"/>
      <c r="H41" s="36"/>
      <c r="I41" s="36"/>
      <c r="J41" s="36"/>
      <c r="K41" s="36"/>
      <c r="L41" s="36"/>
      <c r="M41" s="36"/>
      <c r="N41" s="36"/>
      <c r="O41" s="36"/>
      <c r="P41" s="36"/>
      <c r="Q41" s="36"/>
    </row>
    <row r="42" spans="1:256" ht="24.6">
      <c r="D42" s="36"/>
      <c r="E42" s="36"/>
      <c r="F42" s="36"/>
      <c r="G42" s="36"/>
      <c r="H42" s="36"/>
      <c r="I42" s="36"/>
      <c r="J42" s="36"/>
      <c r="K42" s="36"/>
      <c r="L42" s="36"/>
      <c r="M42" s="36"/>
      <c r="N42" s="36"/>
      <c r="O42" s="36"/>
      <c r="P42" s="36"/>
      <c r="Q42" s="36"/>
    </row>
    <row r="43" spans="1:256" ht="24.6">
      <c r="D43" s="36"/>
      <c r="E43" s="36"/>
      <c r="F43" s="36"/>
      <c r="G43" s="36"/>
      <c r="H43" s="36"/>
      <c r="I43" s="36"/>
      <c r="J43" s="36"/>
      <c r="K43" s="36"/>
      <c r="L43" s="36"/>
      <c r="M43" s="36"/>
      <c r="N43" s="36"/>
      <c r="O43" s="36"/>
      <c r="P43" s="36"/>
      <c r="Q43" s="36"/>
    </row>
    <row r="44" spans="1:256" ht="24.6">
      <c r="A44" s="37"/>
      <c r="B44" s="5"/>
      <c r="D44" s="36"/>
      <c r="E44" s="36"/>
      <c r="F44" s="36"/>
      <c r="G44" s="36"/>
      <c r="H44" s="36"/>
      <c r="I44" s="36"/>
      <c r="J44" s="36"/>
      <c r="K44" s="36"/>
      <c r="M44" s="36"/>
      <c r="N44" s="36"/>
      <c r="O44" s="36"/>
      <c r="P44" s="36"/>
      <c r="Q44" s="36"/>
    </row>
    <row r="45" spans="1:256" ht="24.6">
      <c r="A45" s="37"/>
      <c r="B45" s="5"/>
      <c r="L45" s="36"/>
    </row>
    <row r="46" spans="1:256" ht="17.399999999999999">
      <c r="A46" s="37"/>
      <c r="B46" s="38"/>
    </row>
    <row r="47" spans="1:256" ht="17.399999999999999">
      <c r="A47" s="37"/>
      <c r="B47" s="38"/>
    </row>
    <row r="48" spans="1:256" ht="17.399999999999999">
      <c r="A48" s="37"/>
      <c r="B48" s="38"/>
    </row>
    <row r="49" spans="1:15" ht="13.8">
      <c r="A49" s="37"/>
      <c r="B49" s="37"/>
    </row>
    <row r="50" spans="1:15" ht="13.8">
      <c r="A50" s="37"/>
      <c r="B50" s="37"/>
    </row>
    <row r="51" spans="1:15" ht="14.4">
      <c r="A51" s="39"/>
      <c r="B51" s="40"/>
    </row>
    <row r="52" spans="1:15" ht="14.4">
      <c r="A52" s="39"/>
      <c r="B52" s="40"/>
    </row>
    <row r="53" spans="1:15" ht="14.4">
      <c r="A53" s="39"/>
      <c r="B53" s="41"/>
    </row>
    <row r="54" spans="1:15" ht="14.4">
      <c r="A54" s="39"/>
      <c r="B54" s="42"/>
    </row>
    <row r="55" spans="1:15" ht="14.4">
      <c r="A55" s="40"/>
      <c r="B55" s="39"/>
    </row>
    <row r="56" spans="1:15" ht="14.4">
      <c r="A56" s="40"/>
      <c r="B56" s="37"/>
    </row>
    <row r="57" spans="1:15" ht="14.4">
      <c r="A57" s="40"/>
      <c r="B57" s="37"/>
    </row>
    <row r="58" spans="1:15" ht="14.4">
      <c r="A58" s="40"/>
      <c r="B58" s="37"/>
    </row>
    <row r="59" spans="1:15" ht="14.4">
      <c r="A59" s="40"/>
      <c r="B59" s="37"/>
    </row>
    <row r="60" spans="1:15" ht="14.4">
      <c r="A60" s="40"/>
      <c r="B60" s="37"/>
    </row>
    <row r="61" spans="1:15" ht="17.399999999999999">
      <c r="A61" s="40"/>
      <c r="B61" s="37"/>
      <c r="O61" s="43" t="s">
        <v>18</v>
      </c>
    </row>
    <row r="62" spans="1:15" ht="17.399999999999999">
      <c r="A62" s="40"/>
      <c r="B62" s="37"/>
      <c r="O62" s="43" t="s">
        <v>19</v>
      </c>
    </row>
    <row r="63" spans="1:15" ht="17.399999999999999">
      <c r="A63" s="40"/>
      <c r="B63" s="37"/>
      <c r="O63" s="43" t="s">
        <v>20</v>
      </c>
    </row>
    <row r="64" spans="1:15" ht="14.4">
      <c r="A64" s="40"/>
      <c r="B64" s="37"/>
      <c r="C64" s="37"/>
    </row>
    <row r="65" spans="1:18" ht="15.6">
      <c r="A65" s="40"/>
      <c r="B65" s="37"/>
      <c r="C65" s="44"/>
      <c r="D65" s="8"/>
      <c r="E65" s="8"/>
      <c r="F65" s="8"/>
      <c r="G65" s="8"/>
      <c r="H65" s="8"/>
      <c r="I65" s="8"/>
      <c r="J65" s="8"/>
      <c r="K65" s="8"/>
      <c r="L65" s="8"/>
      <c r="M65" s="8"/>
      <c r="N65" s="8"/>
      <c r="O65" s="8"/>
      <c r="P65" s="8"/>
      <c r="Q65" s="8"/>
      <c r="R65" s="8"/>
    </row>
    <row r="66" spans="1:18" ht="15.6">
      <c r="A66" s="40"/>
      <c r="B66" s="39"/>
      <c r="C66" s="8"/>
      <c r="D66" s="8"/>
      <c r="E66" s="8"/>
      <c r="F66" s="8"/>
      <c r="G66" s="8"/>
      <c r="H66" s="8"/>
      <c r="I66" s="8"/>
      <c r="J66" s="8"/>
      <c r="K66" s="8"/>
      <c r="L66" s="8"/>
      <c r="M66" s="8"/>
      <c r="N66" s="8"/>
      <c r="O66" s="45" t="s">
        <v>21</v>
      </c>
      <c r="P66" s="8"/>
      <c r="Q66" s="8"/>
      <c r="R66" s="8"/>
    </row>
    <row r="67" spans="1:18" ht="15.6">
      <c r="A67" s="40"/>
      <c r="B67" s="39"/>
      <c r="C67" s="45"/>
      <c r="D67" s="8"/>
      <c r="E67" s="8"/>
      <c r="F67" s="8"/>
      <c r="G67" s="8"/>
      <c r="H67" s="8"/>
      <c r="I67" s="8"/>
      <c r="J67" s="8"/>
      <c r="K67" s="8"/>
      <c r="L67" s="8"/>
      <c r="M67" s="8"/>
      <c r="N67" s="8"/>
      <c r="O67" s="8"/>
      <c r="P67" s="8"/>
      <c r="Q67" s="8"/>
      <c r="R67" s="8"/>
    </row>
    <row r="68" spans="1:18" ht="66" customHeight="1">
      <c r="A68" s="40"/>
      <c r="B68" s="39"/>
      <c r="C68" s="234" t="s">
        <v>22</v>
      </c>
      <c r="D68" s="234"/>
      <c r="E68" s="234"/>
      <c r="F68" s="234"/>
      <c r="G68" s="234"/>
      <c r="H68" s="234"/>
      <c r="I68" s="234"/>
      <c r="J68" s="234"/>
      <c r="K68" s="234"/>
      <c r="L68" s="234"/>
      <c r="M68" s="234"/>
      <c r="N68" s="234"/>
      <c r="O68" s="234"/>
      <c r="P68" s="234"/>
      <c r="Q68" s="234"/>
      <c r="R68" s="234"/>
    </row>
    <row r="69" spans="1:18" ht="19.5" customHeight="1">
      <c r="A69" s="40"/>
      <c r="B69" s="39"/>
      <c r="C69" s="46"/>
      <c r="D69" s="46"/>
      <c r="E69" s="46"/>
      <c r="F69" s="46"/>
      <c r="G69" s="46"/>
      <c r="H69" s="46"/>
      <c r="I69" s="46"/>
      <c r="J69" s="46"/>
      <c r="K69" s="46"/>
      <c r="L69" s="46"/>
      <c r="M69" s="46"/>
      <c r="N69" s="46"/>
      <c r="O69" s="46"/>
      <c r="P69" s="46"/>
      <c r="Q69" s="46"/>
      <c r="R69" s="46"/>
    </row>
    <row r="70" spans="1:18" ht="15.6">
      <c r="A70" s="39"/>
      <c r="B70" s="39"/>
      <c r="C70" s="235" t="s">
        <v>23</v>
      </c>
      <c r="D70" s="235"/>
      <c r="E70" s="235"/>
      <c r="F70" s="235"/>
      <c r="G70" s="235"/>
      <c r="H70" s="235"/>
      <c r="I70" s="235"/>
      <c r="J70" s="235"/>
      <c r="K70" s="235"/>
      <c r="L70" s="235"/>
      <c r="M70" s="235"/>
      <c r="N70" s="235"/>
      <c r="O70" s="235"/>
      <c r="P70" s="235"/>
      <c r="Q70" s="235"/>
      <c r="R70" s="235"/>
    </row>
    <row r="71" spans="1:18" ht="15.6">
      <c r="A71" s="39"/>
      <c r="B71" s="40">
        <v>1</v>
      </c>
      <c r="C71" s="47" t="s">
        <v>24</v>
      </c>
      <c r="D71" s="48"/>
      <c r="E71" s="48"/>
      <c r="F71" s="48"/>
      <c r="G71" s="48"/>
      <c r="H71" s="48"/>
      <c r="I71" s="48"/>
      <c r="J71" s="48"/>
      <c r="K71" s="48"/>
      <c r="L71" s="48"/>
      <c r="M71" s="48"/>
      <c r="N71" s="48"/>
      <c r="O71" s="48"/>
      <c r="P71" s="48"/>
      <c r="Q71" s="8"/>
      <c r="R71" s="8"/>
    </row>
    <row r="72" spans="1:18" ht="15.6">
      <c r="A72" s="39"/>
      <c r="B72" s="40"/>
      <c r="C72" s="47" t="s">
        <v>25</v>
      </c>
      <c r="D72" s="48"/>
      <c r="E72" s="48"/>
      <c r="F72" s="48"/>
      <c r="G72" s="48"/>
      <c r="H72" s="48"/>
      <c r="I72" s="48"/>
      <c r="J72" s="48"/>
      <c r="K72" s="48"/>
      <c r="L72" s="48"/>
      <c r="M72" s="48"/>
      <c r="N72" s="48"/>
      <c r="O72" s="48"/>
      <c r="P72" s="48"/>
      <c r="Q72" s="8"/>
      <c r="R72" s="8"/>
    </row>
    <row r="73" spans="1:18" ht="15.6">
      <c r="A73" s="39"/>
      <c r="B73" s="40"/>
      <c r="C73" s="44"/>
      <c r="D73" s="8"/>
      <c r="E73" s="8"/>
      <c r="F73" s="8"/>
      <c r="G73" s="8"/>
      <c r="H73" s="8"/>
      <c r="I73" s="8"/>
      <c r="J73" s="8"/>
      <c r="K73" s="8"/>
      <c r="L73" s="8"/>
      <c r="M73" s="8"/>
      <c r="N73" s="8"/>
      <c r="O73" s="8"/>
      <c r="P73" s="8"/>
      <c r="Q73" s="8"/>
      <c r="R73" s="8"/>
    </row>
    <row r="74" spans="1:18" ht="15.6">
      <c r="A74" s="39"/>
      <c r="B74" s="40">
        <v>2</v>
      </c>
      <c r="C74" s="47" t="s">
        <v>26</v>
      </c>
      <c r="D74" s="8"/>
      <c r="E74" s="8"/>
      <c r="F74" s="8"/>
      <c r="G74" s="8"/>
      <c r="H74" s="8"/>
      <c r="I74" s="8"/>
      <c r="J74" s="8"/>
      <c r="K74" s="8"/>
      <c r="L74" s="8"/>
      <c r="M74" s="8"/>
      <c r="N74" s="8"/>
      <c r="O74" s="8"/>
      <c r="P74" s="8"/>
      <c r="Q74" s="8"/>
      <c r="R74" s="8"/>
    </row>
    <row r="75" spans="1:18" ht="15.6">
      <c r="A75" s="39"/>
      <c r="B75" s="40"/>
      <c r="C75" s="44"/>
      <c r="D75" s="8"/>
      <c r="E75" s="8"/>
      <c r="F75" s="8"/>
      <c r="G75" s="8"/>
      <c r="H75" s="8"/>
      <c r="I75" s="8"/>
      <c r="J75" s="8"/>
      <c r="K75" s="8"/>
      <c r="L75" s="8"/>
      <c r="M75" s="8"/>
      <c r="N75" s="8"/>
      <c r="O75" s="8"/>
      <c r="P75" s="8"/>
      <c r="Q75" s="8"/>
      <c r="R75" s="8"/>
    </row>
    <row r="76" spans="1:18" ht="15.6">
      <c r="A76" s="39"/>
      <c r="B76" s="40">
        <v>3</v>
      </c>
      <c r="C76" s="17" t="s">
        <v>27</v>
      </c>
      <c r="D76" s="8"/>
      <c r="E76" s="8"/>
      <c r="F76" s="8"/>
      <c r="G76" s="8"/>
      <c r="H76" s="8"/>
      <c r="I76" s="8"/>
      <c r="J76" s="8"/>
      <c r="K76" s="8"/>
      <c r="L76" s="8"/>
      <c r="M76" s="8"/>
      <c r="N76" s="8"/>
      <c r="O76" s="8"/>
      <c r="P76" s="8"/>
      <c r="Q76" s="8"/>
      <c r="R76" s="8"/>
    </row>
    <row r="77" spans="1:18" ht="15.6">
      <c r="B77" s="40"/>
      <c r="C77" s="47" t="s">
        <v>28</v>
      </c>
      <c r="D77" s="8"/>
      <c r="E77" s="8"/>
      <c r="F77" s="8"/>
      <c r="G77" s="8"/>
      <c r="H77" s="8"/>
      <c r="I77" s="8"/>
      <c r="J77" s="8"/>
      <c r="K77" s="8"/>
      <c r="L77" s="8"/>
      <c r="M77" s="8"/>
      <c r="N77" s="8"/>
      <c r="O77" s="8"/>
      <c r="P77" s="8"/>
      <c r="Q77" s="8"/>
      <c r="R77" s="8"/>
    </row>
    <row r="78" spans="1:18" ht="15.6">
      <c r="B78" s="40"/>
      <c r="C78" s="44"/>
      <c r="D78" s="8"/>
      <c r="E78" s="8"/>
      <c r="F78" s="8"/>
      <c r="G78" s="8"/>
      <c r="H78" s="8"/>
      <c r="I78" s="8"/>
      <c r="J78" s="8"/>
      <c r="K78" s="8"/>
      <c r="L78" s="8"/>
      <c r="M78" s="8"/>
      <c r="N78" s="8"/>
      <c r="O78" s="8"/>
      <c r="P78" s="8"/>
      <c r="Q78" s="8"/>
      <c r="R78" s="8"/>
    </row>
    <row r="79" spans="1:18" ht="14.25" customHeight="1">
      <c r="B79" s="40">
        <v>4</v>
      </c>
      <c r="C79" s="47" t="s">
        <v>29</v>
      </c>
      <c r="D79" s="47"/>
      <c r="E79" s="47"/>
      <c r="F79" s="47"/>
      <c r="G79" s="47"/>
      <c r="H79" s="47"/>
      <c r="I79" s="47"/>
      <c r="J79" s="47"/>
      <c r="K79" s="47"/>
      <c r="L79" s="47"/>
      <c r="M79" s="47"/>
      <c r="N79" s="47"/>
      <c r="O79" s="47"/>
      <c r="P79" s="47"/>
      <c r="Q79" s="47"/>
      <c r="R79" s="47"/>
    </row>
    <row r="80" spans="1:18" ht="14.25" customHeight="1">
      <c r="B80" s="40"/>
      <c r="C80" s="47" t="s">
        <v>30</v>
      </c>
      <c r="D80" s="47"/>
      <c r="E80" s="47"/>
      <c r="F80" s="47"/>
      <c r="G80" s="47"/>
      <c r="H80" s="47"/>
      <c r="I80" s="47"/>
      <c r="J80" s="47"/>
      <c r="K80" s="47"/>
      <c r="L80" s="47"/>
      <c r="M80" s="47"/>
      <c r="N80" s="47"/>
      <c r="O80" s="47"/>
      <c r="P80" s="47"/>
      <c r="Q80" s="47"/>
      <c r="R80" s="47"/>
    </row>
    <row r="81" spans="2:18" ht="15.6">
      <c r="B81" s="40"/>
      <c r="C81" s="49"/>
      <c r="D81" s="49"/>
      <c r="E81" s="49"/>
      <c r="F81" s="49"/>
      <c r="G81" s="49"/>
      <c r="H81" s="49"/>
      <c r="I81" s="49"/>
      <c r="J81" s="49"/>
      <c r="K81" s="49"/>
      <c r="L81" s="49"/>
      <c r="M81" s="49"/>
      <c r="N81" s="49"/>
      <c r="O81" s="49"/>
      <c r="P81" s="49"/>
      <c r="Q81" s="49"/>
      <c r="R81" s="49"/>
    </row>
    <row r="82" spans="2:18" ht="15.6">
      <c r="B82" s="40">
        <v>5</v>
      </c>
      <c r="C82" s="47" t="s">
        <v>31</v>
      </c>
      <c r="D82" s="8"/>
      <c r="E82" s="8"/>
      <c r="F82" s="8"/>
      <c r="G82" s="8"/>
      <c r="H82" s="8"/>
      <c r="I82" s="8"/>
      <c r="J82" s="8"/>
      <c r="K82" s="8"/>
      <c r="L82" s="8"/>
      <c r="M82" s="8"/>
      <c r="N82" s="8"/>
      <c r="O82" s="8"/>
      <c r="P82" s="8"/>
      <c r="Q82" s="8"/>
      <c r="R82" s="8"/>
    </row>
    <row r="83" spans="2:18" ht="15.6">
      <c r="B83" s="40"/>
      <c r="C83" s="47" t="s">
        <v>32</v>
      </c>
      <c r="D83" s="8"/>
      <c r="E83" s="8"/>
      <c r="F83" s="8"/>
      <c r="G83" s="8"/>
      <c r="H83" s="8"/>
      <c r="I83" s="8"/>
      <c r="J83" s="8"/>
      <c r="K83" s="8"/>
      <c r="L83" s="8"/>
      <c r="M83" s="8"/>
      <c r="N83" s="8"/>
      <c r="O83" s="8"/>
      <c r="P83" s="8"/>
      <c r="Q83" s="8"/>
      <c r="R83" s="8"/>
    </row>
    <row r="84" spans="2:18" ht="15.6">
      <c r="B84" s="40"/>
      <c r="C84" s="44"/>
      <c r="D84" s="8"/>
      <c r="E84" s="8"/>
      <c r="F84" s="8"/>
      <c r="G84" s="8"/>
      <c r="H84" s="8"/>
      <c r="I84" s="8"/>
      <c r="J84" s="8"/>
      <c r="K84" s="8"/>
      <c r="L84" s="8"/>
      <c r="M84" s="8"/>
      <c r="N84" s="8"/>
      <c r="O84" s="8"/>
      <c r="P84" s="8"/>
      <c r="Q84" s="8"/>
      <c r="R84" s="8"/>
    </row>
    <row r="85" spans="2:18" ht="15.6">
      <c r="B85" s="40">
        <v>6</v>
      </c>
      <c r="C85" s="47" t="s">
        <v>33</v>
      </c>
      <c r="D85" s="8"/>
      <c r="E85" s="8"/>
      <c r="F85" s="8"/>
      <c r="G85" s="8"/>
      <c r="H85" s="8"/>
      <c r="I85" s="8"/>
      <c r="J85" s="8"/>
      <c r="K85" s="8"/>
      <c r="L85" s="8"/>
      <c r="M85" s="8"/>
      <c r="N85" s="8"/>
      <c r="O85" s="8"/>
      <c r="P85" s="8"/>
      <c r="Q85" s="8"/>
      <c r="R85" s="8"/>
    </row>
    <row r="86" spans="2:18" ht="15.6">
      <c r="B86" s="40"/>
      <c r="C86" s="47" t="s">
        <v>34</v>
      </c>
      <c r="D86" s="8"/>
      <c r="E86" s="8"/>
      <c r="F86" s="8"/>
      <c r="G86" s="8"/>
      <c r="H86" s="8"/>
      <c r="I86" s="8"/>
      <c r="J86" s="8"/>
      <c r="K86" s="8"/>
      <c r="L86" s="8"/>
      <c r="M86" s="8"/>
      <c r="N86" s="8"/>
      <c r="O86" s="8"/>
      <c r="P86" s="8"/>
      <c r="Q86" s="8"/>
      <c r="R86" s="8"/>
    </row>
    <row r="87" spans="2:18" ht="15.6">
      <c r="B87" s="39"/>
      <c r="C87" s="44"/>
      <c r="D87" s="8"/>
      <c r="E87" s="8"/>
      <c r="F87" s="8"/>
      <c r="G87" s="8"/>
      <c r="H87" s="8"/>
      <c r="I87" s="8"/>
      <c r="J87" s="8"/>
      <c r="K87" s="8"/>
      <c r="L87" s="8"/>
      <c r="M87" s="8"/>
      <c r="N87" s="8"/>
      <c r="O87" s="8"/>
      <c r="P87" s="8"/>
      <c r="Q87" s="8"/>
      <c r="R87" s="8"/>
    </row>
    <row r="88" spans="2:18" ht="15.6">
      <c r="B88" s="39"/>
      <c r="C88" s="50"/>
      <c r="D88" s="8"/>
      <c r="E88" s="8"/>
      <c r="F88" s="8"/>
      <c r="G88" s="8"/>
      <c r="H88" s="8"/>
      <c r="I88" s="8"/>
      <c r="J88" s="8"/>
      <c r="K88" s="8"/>
      <c r="L88" s="8"/>
      <c r="M88" s="8"/>
      <c r="N88" s="8"/>
      <c r="O88" s="8"/>
      <c r="P88" s="8"/>
      <c r="Q88" s="8"/>
      <c r="R88" s="8"/>
    </row>
    <row r="89" spans="2:18" ht="15.6">
      <c r="B89" s="39"/>
      <c r="C89" s="44" t="s">
        <v>35</v>
      </c>
      <c r="D89" s="44"/>
      <c r="E89" s="44"/>
      <c r="F89" s="44"/>
      <c r="G89" s="44"/>
      <c r="H89" s="44"/>
      <c r="I89" s="44"/>
      <c r="J89" s="44"/>
      <c r="K89" s="44"/>
      <c r="L89" s="44"/>
      <c r="M89" s="44"/>
      <c r="N89" s="44"/>
      <c r="O89" s="44"/>
      <c r="P89" s="51" t="s">
        <v>36</v>
      </c>
      <c r="Q89" s="51"/>
      <c r="R89" s="44"/>
    </row>
    <row r="90" spans="2:18" ht="15.6">
      <c r="B90" s="39"/>
      <c r="C90" s="50"/>
      <c r="D90" s="8"/>
      <c r="E90" s="8"/>
      <c r="F90" s="8"/>
      <c r="G90" s="8"/>
      <c r="H90" s="8"/>
      <c r="I90" s="8"/>
      <c r="J90" s="8"/>
      <c r="K90" s="8"/>
      <c r="L90" s="8"/>
      <c r="M90" s="8"/>
      <c r="N90" s="8"/>
      <c r="O90" s="8"/>
      <c r="P90" s="8"/>
      <c r="Q90" s="8"/>
      <c r="R90" s="8"/>
    </row>
    <row r="91" spans="2:18" ht="15.6">
      <c r="B91" s="39"/>
      <c r="C91" s="44" t="s">
        <v>37</v>
      </c>
      <c r="D91" s="44"/>
      <c r="E91" s="44"/>
      <c r="F91" s="44"/>
      <c r="G91" s="44"/>
      <c r="H91" s="44"/>
      <c r="I91" s="44"/>
      <c r="J91" s="44"/>
      <c r="K91" s="44"/>
      <c r="L91" s="44"/>
      <c r="M91" s="44"/>
      <c r="N91" s="44"/>
      <c r="O91" s="44"/>
      <c r="P91" s="51" t="s">
        <v>38</v>
      </c>
      <c r="Q91" s="51"/>
      <c r="R91" s="44"/>
    </row>
    <row r="92" spans="2:18" ht="13.8">
      <c r="C92" s="52"/>
      <c r="D92" s="52"/>
      <c r="E92" s="52"/>
      <c r="F92" s="52"/>
      <c r="G92" s="52"/>
      <c r="H92" s="52"/>
      <c r="I92" s="52"/>
      <c r="J92" s="52"/>
      <c r="K92" s="52"/>
      <c r="L92" s="52"/>
      <c r="M92" s="52"/>
      <c r="N92" s="52"/>
      <c r="O92" s="52"/>
      <c r="P92" s="52"/>
      <c r="Q92" s="52"/>
      <c r="R92" s="52"/>
    </row>
  </sheetData>
  <mergeCells count="17">
    <mergeCell ref="G10:M10"/>
    <mergeCell ref="G12:M12"/>
    <mergeCell ref="B23:D25"/>
    <mergeCell ref="G23:Q23"/>
    <mergeCell ref="G24:Q24"/>
    <mergeCell ref="G25:Q25"/>
    <mergeCell ref="D36:N36"/>
    <mergeCell ref="P36:Q36"/>
    <mergeCell ref="D37:N37"/>
    <mergeCell ref="P37:Q37"/>
    <mergeCell ref="D38:N38"/>
    <mergeCell ref="P38:Q38"/>
    <mergeCell ref="P39:Q39"/>
    <mergeCell ref="D40:N40"/>
    <mergeCell ref="P40:Q40"/>
    <mergeCell ref="C68:R68"/>
    <mergeCell ref="C70:R7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405B-7EA7-41C7-A123-2034F801AE05}">
  <sheetPr>
    <tabColor rgb="FF92D050"/>
  </sheetPr>
  <dimension ref="A1:D76"/>
  <sheetViews>
    <sheetView topLeftCell="A67" workbookViewId="0">
      <selection activeCell="C82" sqref="C82"/>
    </sheetView>
  </sheetViews>
  <sheetFormatPr defaultRowHeight="14.4"/>
  <cols>
    <col min="1" max="1" width="15" customWidth="1"/>
    <col min="2" max="2" width="66.109375" bestFit="1" customWidth="1"/>
    <col min="3" max="3" width="19.44140625" bestFit="1" customWidth="1"/>
    <col min="4" max="4" width="29.6640625" bestFit="1" customWidth="1"/>
  </cols>
  <sheetData>
    <row r="1" spans="1:4">
      <c r="A1" s="53"/>
      <c r="B1" s="54"/>
      <c r="C1" s="54"/>
      <c r="D1" s="55"/>
    </row>
    <row r="2" spans="1:4">
      <c r="A2" s="54"/>
      <c r="B2" s="54"/>
      <c r="C2" s="54"/>
      <c r="D2" s="56"/>
    </row>
    <row r="3" spans="1:4">
      <c r="A3" s="53" t="s">
        <v>39</v>
      </c>
      <c r="B3" s="242" t="s">
        <v>40</v>
      </c>
      <c r="C3" s="242"/>
      <c r="D3" s="58" t="s">
        <v>41</v>
      </c>
    </row>
    <row r="4" spans="1:4" ht="16.8">
      <c r="A4" s="54"/>
      <c r="B4" s="59"/>
      <c r="C4" s="60"/>
      <c r="D4" s="61"/>
    </row>
    <row r="5" spans="1:4">
      <c r="A5" s="54"/>
      <c r="B5" s="54"/>
      <c r="C5" s="62"/>
      <c r="D5" s="63" t="s">
        <v>42</v>
      </c>
    </row>
    <row r="6" spans="1:4">
      <c r="A6" s="243" t="s">
        <v>43</v>
      </c>
      <c r="B6" s="245" t="s">
        <v>44</v>
      </c>
      <c r="C6" s="247" t="s">
        <v>45</v>
      </c>
      <c r="D6" s="247"/>
    </row>
    <row r="7" spans="1:4">
      <c r="A7" s="244"/>
      <c r="B7" s="246"/>
      <c r="C7" s="64" t="s">
        <v>46</v>
      </c>
      <c r="D7" s="64" t="s">
        <v>47</v>
      </c>
    </row>
    <row r="8" spans="1:4">
      <c r="A8" s="65">
        <v>1</v>
      </c>
      <c r="B8" s="66" t="s">
        <v>48</v>
      </c>
      <c r="C8" s="67"/>
      <c r="D8" s="68"/>
    </row>
    <row r="9" spans="1:4">
      <c r="A9" s="65">
        <v>1.1000000000000001</v>
      </c>
      <c r="B9" s="69" t="s">
        <v>49</v>
      </c>
      <c r="C9" s="67"/>
      <c r="D9" s="68"/>
    </row>
    <row r="10" spans="1:4">
      <c r="A10" s="70" t="s">
        <v>50</v>
      </c>
      <c r="B10" s="71" t="s">
        <v>51</v>
      </c>
      <c r="C10" s="72">
        <v>11401644.879999999</v>
      </c>
      <c r="D10" s="68">
        <f>+[1]TB!G2+[1]TB!G3+[1]TB!G4</f>
        <v>11918292.699999999</v>
      </c>
    </row>
    <row r="11" spans="1:4">
      <c r="A11" s="70" t="s">
        <v>52</v>
      </c>
      <c r="B11" s="71" t="s">
        <v>53</v>
      </c>
      <c r="C11" s="72"/>
      <c r="D11" s="68"/>
    </row>
    <row r="12" spans="1:4">
      <c r="A12" s="70" t="s">
        <v>54</v>
      </c>
      <c r="B12" s="71" t="s">
        <v>55</v>
      </c>
      <c r="C12" s="72">
        <v>3679322.81</v>
      </c>
      <c r="D12" s="68">
        <f>+[1]TB!G6+[1]TB!G7</f>
        <v>3869760.99</v>
      </c>
    </row>
    <row r="13" spans="1:4">
      <c r="A13" s="70" t="s">
        <v>56</v>
      </c>
      <c r="B13" s="71" t="s">
        <v>57</v>
      </c>
      <c r="C13" s="72">
        <v>268837420</v>
      </c>
      <c r="D13" s="68">
        <f>+[1]TB!G8+[1]TB!G9</f>
        <v>301237420</v>
      </c>
    </row>
    <row r="14" spans="1:4">
      <c r="A14" s="70" t="s">
        <v>58</v>
      </c>
      <c r="B14" s="71" t="s">
        <v>59</v>
      </c>
      <c r="C14" s="53"/>
      <c r="D14" s="68"/>
    </row>
    <row r="15" spans="1:4">
      <c r="A15" s="70" t="s">
        <v>60</v>
      </c>
      <c r="B15" s="71" t="s">
        <v>61</v>
      </c>
      <c r="C15" s="72"/>
      <c r="D15" s="68"/>
    </row>
    <row r="16" spans="1:4">
      <c r="A16" s="70" t="s">
        <v>62</v>
      </c>
      <c r="B16" s="71" t="s">
        <v>63</v>
      </c>
      <c r="C16" s="72">
        <v>1942700</v>
      </c>
      <c r="D16" s="68">
        <f>+[1]TB!G10</f>
        <v>60600</v>
      </c>
    </row>
    <row r="17" spans="1:4">
      <c r="A17" s="70" t="s">
        <v>64</v>
      </c>
      <c r="B17" s="71" t="s">
        <v>65</v>
      </c>
      <c r="C17" s="73"/>
      <c r="D17" s="68"/>
    </row>
    <row r="18" spans="1:4" ht="28.2">
      <c r="A18" s="74" t="s">
        <v>66</v>
      </c>
      <c r="B18" s="75" t="s">
        <v>67</v>
      </c>
      <c r="C18" s="73"/>
      <c r="D18" s="68"/>
    </row>
    <row r="19" spans="1:4">
      <c r="A19" s="70" t="s">
        <v>68</v>
      </c>
      <c r="B19" s="76" t="s">
        <v>69</v>
      </c>
      <c r="C19" s="77"/>
      <c r="D19" s="78"/>
    </row>
    <row r="20" spans="1:4" ht="15" thickBot="1">
      <c r="A20" s="79" t="s">
        <v>70</v>
      </c>
      <c r="B20" s="80" t="s">
        <v>71</v>
      </c>
      <c r="C20" s="81">
        <f>SUM(C8:C19)</f>
        <v>285861087.69</v>
      </c>
      <c r="D20" s="82">
        <f>SUM(D10:D19)</f>
        <v>317086073.69</v>
      </c>
    </row>
    <row r="21" spans="1:4">
      <c r="A21" s="79">
        <v>1.2</v>
      </c>
      <c r="B21" s="83" t="s">
        <v>72</v>
      </c>
      <c r="C21" s="84"/>
      <c r="D21" s="85"/>
    </row>
    <row r="22" spans="1:4">
      <c r="A22" s="86" t="s">
        <v>73</v>
      </c>
      <c r="B22" s="87" t="s">
        <v>74</v>
      </c>
      <c r="C22" s="77">
        <v>141719200</v>
      </c>
      <c r="D22" s="78">
        <f>+[1]TB!G11-[1]TB!H12</f>
        <v>141719200</v>
      </c>
    </row>
    <row r="23" spans="1:4">
      <c r="A23" s="86" t="s">
        <v>75</v>
      </c>
      <c r="B23" s="87" t="s">
        <v>76</v>
      </c>
      <c r="C23" s="77">
        <v>31209500</v>
      </c>
      <c r="D23" s="78">
        <f>+[1]TB!G13+[1]TB!G14</f>
        <v>31173845.699999999</v>
      </c>
    </row>
    <row r="24" spans="1:4">
      <c r="A24" s="86" t="s">
        <v>77</v>
      </c>
      <c r="B24" s="87" t="s">
        <v>78</v>
      </c>
      <c r="C24" s="77"/>
      <c r="D24" s="78"/>
    </row>
    <row r="25" spans="1:4">
      <c r="A25" s="86" t="s">
        <v>79</v>
      </c>
      <c r="B25" s="87" t="s">
        <v>80</v>
      </c>
      <c r="C25" s="77">
        <v>3741971580</v>
      </c>
      <c r="D25" s="78">
        <f>+[1]TB!G15+[1]TB!G16</f>
        <v>3705071580</v>
      </c>
    </row>
    <row r="26" spans="1:4">
      <c r="A26" s="86" t="s">
        <v>81</v>
      </c>
      <c r="B26" s="87" t="s">
        <v>82</v>
      </c>
      <c r="C26" s="77"/>
      <c r="D26" s="78"/>
    </row>
    <row r="27" spans="1:4">
      <c r="A27" s="86" t="s">
        <v>83</v>
      </c>
      <c r="B27" s="87" t="s">
        <v>84</v>
      </c>
      <c r="C27" s="77">
        <v>0</v>
      </c>
      <c r="D27" s="78"/>
    </row>
    <row r="28" spans="1:4">
      <c r="A28" s="86" t="s">
        <v>85</v>
      </c>
      <c r="B28" s="87" t="s">
        <v>86</v>
      </c>
      <c r="C28" s="77"/>
      <c r="D28" s="78"/>
    </row>
    <row r="29" spans="1:4">
      <c r="A29" s="86" t="s">
        <v>87</v>
      </c>
      <c r="B29" s="87" t="s">
        <v>88</v>
      </c>
      <c r="C29" s="77"/>
      <c r="D29" s="78"/>
    </row>
    <row r="30" spans="1:4">
      <c r="A30" s="86" t="s">
        <v>89</v>
      </c>
      <c r="B30" s="76" t="s">
        <v>90</v>
      </c>
      <c r="C30" s="77"/>
      <c r="D30" s="78"/>
    </row>
    <row r="31" spans="1:4" ht="15" thickBot="1">
      <c r="A31" s="86" t="s">
        <v>91</v>
      </c>
      <c r="B31" s="88" t="s">
        <v>92</v>
      </c>
      <c r="C31" s="81">
        <f>SUM(C22:C30)</f>
        <v>3914900280</v>
      </c>
      <c r="D31" s="82">
        <f>SUM(D22:D30)</f>
        <v>3877964625.6999998</v>
      </c>
    </row>
    <row r="32" spans="1:4" ht="15" thickBot="1">
      <c r="A32" s="89">
        <v>1.3</v>
      </c>
      <c r="B32" s="90" t="s">
        <v>93</v>
      </c>
      <c r="C32" s="91">
        <f>+C20+C31</f>
        <v>4200761367.6900001</v>
      </c>
      <c r="D32" s="92">
        <f>+D31+D20</f>
        <v>4195050699.3899999</v>
      </c>
    </row>
    <row r="33" spans="1:4">
      <c r="A33" s="79">
        <v>2</v>
      </c>
      <c r="B33" s="93" t="s">
        <v>94</v>
      </c>
      <c r="C33" s="94"/>
      <c r="D33" s="95"/>
    </row>
    <row r="34" spans="1:4">
      <c r="A34" s="79">
        <v>2.1</v>
      </c>
      <c r="B34" s="96" t="s">
        <v>95</v>
      </c>
      <c r="C34" s="97"/>
      <c r="D34" s="78"/>
    </row>
    <row r="35" spans="1:4">
      <c r="A35" s="79" t="s">
        <v>96</v>
      </c>
      <c r="B35" s="98" t="s">
        <v>97</v>
      </c>
      <c r="C35" s="99"/>
      <c r="D35" s="78"/>
    </row>
    <row r="36" spans="1:4">
      <c r="A36" s="86" t="s">
        <v>98</v>
      </c>
      <c r="B36" s="87" t="s">
        <v>99</v>
      </c>
      <c r="C36" s="77">
        <v>0</v>
      </c>
      <c r="D36" s="78"/>
    </row>
    <row r="37" spans="1:4">
      <c r="A37" s="86" t="s">
        <v>100</v>
      </c>
      <c r="B37" s="87" t="s">
        <v>101</v>
      </c>
      <c r="C37" s="61">
        <v>0</v>
      </c>
      <c r="D37" s="78"/>
    </row>
    <row r="38" spans="1:4">
      <c r="A38" s="86" t="s">
        <v>102</v>
      </c>
      <c r="B38" s="87" t="s">
        <v>103</v>
      </c>
      <c r="C38" s="77">
        <v>111762.02</v>
      </c>
      <c r="D38" s="78">
        <f>+[1]TB!H19</f>
        <v>146355.01999999999</v>
      </c>
    </row>
    <row r="39" spans="1:4">
      <c r="A39" s="86" t="s">
        <v>104</v>
      </c>
      <c r="B39" s="87" t="s">
        <v>105</v>
      </c>
      <c r="C39" s="77"/>
      <c r="D39" s="78"/>
    </row>
    <row r="40" spans="1:4">
      <c r="A40" s="86" t="s">
        <v>106</v>
      </c>
      <c r="B40" s="100" t="s">
        <v>107</v>
      </c>
      <c r="C40" s="77">
        <v>25000000</v>
      </c>
      <c r="D40" s="78">
        <f>+[1]TB!H20</f>
        <v>25000000</v>
      </c>
    </row>
    <row r="41" spans="1:4">
      <c r="A41" s="86" t="s">
        <v>108</v>
      </c>
      <c r="B41" s="101" t="s">
        <v>109</v>
      </c>
      <c r="C41" s="77"/>
      <c r="D41" s="78"/>
    </row>
    <row r="42" spans="1:4">
      <c r="A42" s="86" t="s">
        <v>110</v>
      </c>
      <c r="B42" s="101" t="s">
        <v>111</v>
      </c>
      <c r="C42" s="77"/>
      <c r="D42" s="78"/>
    </row>
    <row r="43" spans="1:4">
      <c r="A43" s="86" t="s">
        <v>112</v>
      </c>
      <c r="B43" s="87" t="s">
        <v>113</v>
      </c>
      <c r="C43" s="77"/>
      <c r="D43" s="78"/>
    </row>
    <row r="44" spans="1:4">
      <c r="A44" s="86" t="s">
        <v>114</v>
      </c>
      <c r="B44" s="87" t="s">
        <v>115</v>
      </c>
      <c r="C44" s="77"/>
      <c r="D44" s="78"/>
    </row>
    <row r="45" spans="1:4">
      <c r="A45" s="102" t="s">
        <v>116</v>
      </c>
      <c r="B45" s="101" t="s">
        <v>117</v>
      </c>
      <c r="C45" s="77">
        <v>101772424.38</v>
      </c>
      <c r="D45" s="78">
        <f>+[1]TB!H17+[1]TB!H23</f>
        <v>111506814.38</v>
      </c>
    </row>
    <row r="46" spans="1:4" ht="28.2">
      <c r="A46" s="102" t="s">
        <v>118</v>
      </c>
      <c r="B46" s="103" t="s">
        <v>119</v>
      </c>
      <c r="C46" s="77"/>
      <c r="D46" s="104"/>
    </row>
    <row r="47" spans="1:4">
      <c r="A47" s="102" t="s">
        <v>120</v>
      </c>
      <c r="B47" s="105"/>
      <c r="C47" s="77"/>
      <c r="D47" s="78"/>
    </row>
    <row r="48" spans="1:4" ht="15" thickBot="1">
      <c r="A48" s="102" t="s">
        <v>121</v>
      </c>
      <c r="B48" s="106" t="s">
        <v>122</v>
      </c>
      <c r="C48" s="107">
        <f>SUM(C35:C46)</f>
        <v>126884186.39999999</v>
      </c>
      <c r="D48" s="82">
        <f>SUM(D36:D47)</f>
        <v>136653169.40000001</v>
      </c>
    </row>
    <row r="49" spans="1:4">
      <c r="A49" s="108" t="s">
        <v>123</v>
      </c>
      <c r="B49" s="96" t="s">
        <v>124</v>
      </c>
      <c r="C49" s="109"/>
      <c r="D49" s="95"/>
    </row>
    <row r="50" spans="1:4">
      <c r="A50" s="102" t="s">
        <v>125</v>
      </c>
      <c r="B50" s="87" t="s">
        <v>126</v>
      </c>
      <c r="C50" s="77">
        <v>2847235881.6010003</v>
      </c>
      <c r="D50" s="110">
        <f>+[1]TB!H24</f>
        <v>2847235881.5999999</v>
      </c>
    </row>
    <row r="51" spans="1:4">
      <c r="A51" s="102" t="s">
        <v>127</v>
      </c>
      <c r="B51" s="87" t="s">
        <v>115</v>
      </c>
      <c r="C51" s="77"/>
      <c r="D51" s="78"/>
    </row>
    <row r="52" spans="1:4">
      <c r="A52" s="102" t="s">
        <v>128</v>
      </c>
      <c r="B52" s="87" t="s">
        <v>129</v>
      </c>
      <c r="C52" s="77"/>
      <c r="D52" s="78"/>
    </row>
    <row r="53" spans="1:4">
      <c r="A53" s="102" t="s">
        <v>130</v>
      </c>
      <c r="B53" s="87" t="s">
        <v>131</v>
      </c>
      <c r="C53" s="77"/>
      <c r="D53" s="78"/>
    </row>
    <row r="54" spans="1:4">
      <c r="A54" s="102" t="s">
        <v>132</v>
      </c>
      <c r="B54" s="87"/>
      <c r="C54" s="77"/>
      <c r="D54" s="78"/>
    </row>
    <row r="55" spans="1:4" ht="15" thickBot="1">
      <c r="A55" s="102" t="s">
        <v>133</v>
      </c>
      <c r="B55" s="111" t="s">
        <v>134</v>
      </c>
      <c r="C55" s="112">
        <f>SUM(C50:C54)</f>
        <v>2847235881.6010003</v>
      </c>
      <c r="D55" s="113">
        <f>SUM(D50:D54)</f>
        <v>2847235881.5999999</v>
      </c>
    </row>
    <row r="56" spans="1:4" ht="15" thickBot="1">
      <c r="A56" s="108" t="s">
        <v>135</v>
      </c>
      <c r="B56" s="88" t="s">
        <v>136</v>
      </c>
      <c r="C56" s="114">
        <f>+C55+C48</f>
        <v>2974120068.0010004</v>
      </c>
      <c r="D56" s="115">
        <f>+D55+D48</f>
        <v>2983889051</v>
      </c>
    </row>
    <row r="57" spans="1:4">
      <c r="A57" s="86">
        <v>2.2999999999999998</v>
      </c>
      <c r="B57" s="111" t="s">
        <v>137</v>
      </c>
      <c r="C57" s="109"/>
      <c r="D57" s="85">
        <f>SUM(D58:D60)</f>
        <v>1373575194</v>
      </c>
    </row>
    <row r="58" spans="1:4">
      <c r="A58" s="102" t="s">
        <v>138</v>
      </c>
      <c r="B58" s="87" t="s">
        <v>139</v>
      </c>
      <c r="C58" s="77"/>
      <c r="D58" s="78"/>
    </row>
    <row r="59" spans="1:4">
      <c r="A59" s="102" t="s">
        <v>140</v>
      </c>
      <c r="B59" s="87" t="s">
        <v>141</v>
      </c>
      <c r="C59" s="77">
        <v>1373575194</v>
      </c>
      <c r="D59" s="78">
        <f>+[1]TB!H25</f>
        <v>1373575194</v>
      </c>
    </row>
    <row r="60" spans="1:4">
      <c r="A60" s="102" t="s">
        <v>142</v>
      </c>
      <c r="B60" s="87" t="s">
        <v>143</v>
      </c>
      <c r="C60" s="77"/>
      <c r="D60" s="78"/>
    </row>
    <row r="61" spans="1:4">
      <c r="A61" s="102" t="s">
        <v>144</v>
      </c>
      <c r="B61" s="101" t="s">
        <v>145</v>
      </c>
      <c r="C61" s="77">
        <v>3269700</v>
      </c>
      <c r="D61" s="116">
        <f>+C61</f>
        <v>3269700</v>
      </c>
    </row>
    <row r="62" spans="1:4">
      <c r="A62" s="102" t="s">
        <v>146</v>
      </c>
      <c r="B62" s="87" t="s">
        <v>147</v>
      </c>
      <c r="C62" s="77"/>
      <c r="D62" s="78"/>
    </row>
    <row r="63" spans="1:4">
      <c r="A63" s="102" t="s">
        <v>148</v>
      </c>
      <c r="B63" s="87" t="s">
        <v>149</v>
      </c>
      <c r="C63" s="77"/>
      <c r="D63" s="78"/>
    </row>
    <row r="64" spans="1:4">
      <c r="A64" s="102" t="s">
        <v>150</v>
      </c>
      <c r="B64" s="87" t="s">
        <v>151</v>
      </c>
      <c r="C64" s="77"/>
      <c r="D64" s="78"/>
    </row>
    <row r="65" spans="1:4">
      <c r="A65" s="102" t="s">
        <v>152</v>
      </c>
      <c r="B65" s="87" t="s">
        <v>153</v>
      </c>
      <c r="C65" s="77">
        <v>1029200</v>
      </c>
      <c r="D65" s="78">
        <f>+C65</f>
        <v>1029200</v>
      </c>
    </row>
    <row r="66" spans="1:4">
      <c r="A66" s="102" t="s">
        <v>154</v>
      </c>
      <c r="B66" s="87" t="s">
        <v>155</v>
      </c>
      <c r="C66" s="117">
        <v>-151232794.30700105</v>
      </c>
      <c r="D66" s="78">
        <f>+C66+[1]IS!D30</f>
        <v>-166712445.60700107</v>
      </c>
    </row>
    <row r="67" spans="1:4">
      <c r="A67" s="102" t="s">
        <v>156</v>
      </c>
      <c r="B67" s="76"/>
      <c r="C67" s="77"/>
      <c r="D67" s="78">
        <f>[1]IS!D29</f>
        <v>0</v>
      </c>
    </row>
    <row r="68" spans="1:4">
      <c r="A68" s="102" t="s">
        <v>157</v>
      </c>
      <c r="B68" s="88" t="s">
        <v>158</v>
      </c>
      <c r="C68" s="118">
        <f>SUM(C58:C67)</f>
        <v>1226641299.6929989</v>
      </c>
      <c r="D68" s="116">
        <f>SUM(D58:D67)</f>
        <v>1211161648.3929989</v>
      </c>
    </row>
    <row r="69" spans="1:4" ht="15" thickBot="1">
      <c r="A69" s="89">
        <v>2.4</v>
      </c>
      <c r="B69" s="119" t="s">
        <v>159</v>
      </c>
      <c r="C69" s="120">
        <f>+C56+C68</f>
        <v>4200761367.6939993</v>
      </c>
      <c r="D69" s="121">
        <f>+D56+D68</f>
        <v>4195050699.3929987</v>
      </c>
    </row>
    <row r="70" spans="1:4">
      <c r="A70" s="122"/>
      <c r="B70" s="54"/>
      <c r="C70" s="123"/>
      <c r="D70" s="56"/>
    </row>
    <row r="71" spans="1:4">
      <c r="A71" s="54"/>
      <c r="B71" s="124"/>
      <c r="C71" s="125"/>
      <c r="D71" s="56"/>
    </row>
    <row r="72" spans="1:4">
      <c r="A72" s="54"/>
      <c r="B72" s="54" t="s">
        <v>160</v>
      </c>
      <c r="C72" s="54" t="str">
        <f>+[1]cover!P89</f>
        <v xml:space="preserve">  / Lee Jeoung Ho  /</v>
      </c>
      <c r="D72" s="61"/>
    </row>
    <row r="73" spans="1:4">
      <c r="A73" s="54"/>
      <c r="B73" s="54"/>
      <c r="C73" s="54"/>
      <c r="D73" s="61"/>
    </row>
    <row r="74" spans="1:4" ht="15.6">
      <c r="A74" s="54"/>
      <c r="B74" s="44" t="s">
        <v>37</v>
      </c>
      <c r="C74" s="126" t="str">
        <f>+[1]cover!P91</f>
        <v>/      Д. Гантуул       /</v>
      </c>
      <c r="D74" s="61"/>
    </row>
    <row r="75" spans="1:4">
      <c r="A75" s="54"/>
      <c r="B75" s="54"/>
      <c r="C75" s="124"/>
      <c r="D75" s="61"/>
    </row>
    <row r="76" spans="1:4">
      <c r="A76" s="54"/>
      <c r="B76" s="54"/>
      <c r="C76" s="54"/>
      <c r="D76" s="56"/>
    </row>
  </sheetData>
  <mergeCells count="4">
    <mergeCell ref="B3:C3"/>
    <mergeCell ref="A6:A7"/>
    <mergeCell ref="B6:B7"/>
    <mergeCell ref="C6:D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038AF-3B1B-4890-AC5B-736AC632A5AF}">
  <sheetPr>
    <tabColor rgb="FF92D050"/>
  </sheetPr>
  <dimension ref="A1:D40"/>
  <sheetViews>
    <sheetView topLeftCell="A34" workbookViewId="0">
      <selection activeCell="D45" sqref="D45"/>
    </sheetView>
  </sheetViews>
  <sheetFormatPr defaultRowHeight="14.4"/>
  <cols>
    <col min="2" max="2" width="52.21875" bestFit="1" customWidth="1"/>
    <col min="3" max="3" width="24.88671875" hidden="1" customWidth="1"/>
    <col min="4" max="4" width="29.6640625" bestFit="1" customWidth="1"/>
  </cols>
  <sheetData>
    <row r="1" spans="1:4">
      <c r="A1" s="127"/>
      <c r="B1" s="128"/>
      <c r="C1" s="128"/>
      <c r="D1" s="129"/>
    </row>
    <row r="2" spans="1:4" ht="15.6">
      <c r="A2" s="127"/>
      <c r="B2" s="130" t="s">
        <v>161</v>
      </c>
      <c r="C2" s="130"/>
      <c r="D2" s="124"/>
    </row>
    <row r="3" spans="1:4">
      <c r="A3" s="127"/>
      <c r="B3" s="57"/>
      <c r="C3" s="57"/>
      <c r="D3" s="131"/>
    </row>
    <row r="4" spans="1:4">
      <c r="A4" s="248" t="str">
        <f>+[1]BS!A3</f>
        <v>"ЖИДАКС" ХК</v>
      </c>
      <c r="B4" s="248"/>
      <c r="C4" s="133"/>
      <c r="D4" s="134" t="str">
        <f>[1]BS!D3</f>
        <v xml:space="preserve">2023 оны  06 сарын 30 өдөр </v>
      </c>
    </row>
    <row r="5" spans="1:4">
      <c r="A5" s="135"/>
      <c r="B5" s="136"/>
      <c r="C5" s="136"/>
      <c r="D5" s="137"/>
    </row>
    <row r="6" spans="1:4">
      <c r="A6" s="135"/>
      <c r="B6" s="136"/>
      <c r="C6" s="136"/>
      <c r="D6" s="138"/>
    </row>
    <row r="7" spans="1:4">
      <c r="A7" s="249" t="s">
        <v>43</v>
      </c>
      <c r="B7" s="251" t="s">
        <v>44</v>
      </c>
      <c r="C7" s="243" t="s">
        <v>162</v>
      </c>
      <c r="D7" s="253" t="s">
        <v>162</v>
      </c>
    </row>
    <row r="8" spans="1:4" ht="27" customHeight="1">
      <c r="A8" s="250"/>
      <c r="B8" s="252"/>
      <c r="C8" s="244"/>
      <c r="D8" s="254"/>
    </row>
    <row r="9" spans="1:4">
      <c r="A9" s="139">
        <v>1</v>
      </c>
      <c r="B9" s="140" t="s">
        <v>163</v>
      </c>
      <c r="C9" s="141"/>
      <c r="D9" s="124"/>
    </row>
    <row r="10" spans="1:4">
      <c r="A10" s="142">
        <v>2</v>
      </c>
      <c r="B10" s="143" t="s">
        <v>164</v>
      </c>
      <c r="C10" s="141">
        <v>0</v>
      </c>
      <c r="D10" s="141"/>
    </row>
    <row r="11" spans="1:4" ht="15" thickBot="1">
      <c r="A11" s="144">
        <v>3</v>
      </c>
      <c r="B11" s="98" t="s">
        <v>165</v>
      </c>
      <c r="C11" s="145"/>
      <c r="D11" s="145">
        <f>+D9-D10</f>
        <v>0</v>
      </c>
    </row>
    <row r="12" spans="1:4">
      <c r="A12" s="144">
        <v>4</v>
      </c>
      <c r="B12" s="100" t="s">
        <v>166</v>
      </c>
      <c r="C12" s="141">
        <v>0</v>
      </c>
      <c r="D12" s="141"/>
    </row>
    <row r="13" spans="1:4">
      <c r="A13" s="142">
        <v>5</v>
      </c>
      <c r="B13" s="100" t="s">
        <v>167</v>
      </c>
      <c r="C13" s="141"/>
      <c r="D13" s="141"/>
    </row>
    <row r="14" spans="1:4">
      <c r="A14" s="144">
        <v>6</v>
      </c>
      <c r="B14" s="100" t="s">
        <v>168</v>
      </c>
      <c r="C14" s="141"/>
      <c r="D14" s="141"/>
    </row>
    <row r="15" spans="1:4">
      <c r="A15" s="142">
        <v>7</v>
      </c>
      <c r="B15" s="100" t="s">
        <v>169</v>
      </c>
      <c r="C15" s="141"/>
      <c r="D15" s="141"/>
    </row>
    <row r="16" spans="1:4">
      <c r="A16" s="144">
        <v>8</v>
      </c>
      <c r="B16" s="146" t="s">
        <v>170</v>
      </c>
      <c r="C16" s="141"/>
      <c r="D16" s="141"/>
    </row>
    <row r="17" spans="1:4">
      <c r="A17" s="142">
        <v>9</v>
      </c>
      <c r="B17" s="100" t="s">
        <v>171</v>
      </c>
      <c r="C17" s="141"/>
      <c r="D17" s="141"/>
    </row>
    <row r="18" spans="1:4">
      <c r="A18" s="144">
        <v>10</v>
      </c>
      <c r="B18" s="100" t="s">
        <v>172</v>
      </c>
      <c r="C18" s="141"/>
      <c r="D18" s="141">
        <f>+SUM([1]TB!E29:E42)+0.01</f>
        <v>15439997.139999999</v>
      </c>
    </row>
    <row r="19" spans="1:4">
      <c r="A19" s="142">
        <v>11</v>
      </c>
      <c r="B19" s="100" t="s">
        <v>173</v>
      </c>
      <c r="C19" s="141"/>
      <c r="D19" s="141"/>
    </row>
    <row r="20" spans="1:4">
      <c r="A20" s="144">
        <v>12</v>
      </c>
      <c r="B20" s="100" t="s">
        <v>174</v>
      </c>
      <c r="C20" s="141"/>
      <c r="D20" s="141"/>
    </row>
    <row r="21" spans="1:4">
      <c r="A21" s="142">
        <v>13</v>
      </c>
      <c r="B21" s="100" t="s">
        <v>175</v>
      </c>
      <c r="C21" s="141"/>
      <c r="D21" s="141">
        <f>+[1]TB!F43-[1]TB!E44</f>
        <v>-39654.160000000003</v>
      </c>
    </row>
    <row r="22" spans="1:4">
      <c r="A22" s="144">
        <v>14</v>
      </c>
      <c r="B22" s="100" t="s">
        <v>176</v>
      </c>
      <c r="C22" s="141"/>
      <c r="D22" s="141"/>
    </row>
    <row r="23" spans="1:4">
      <c r="A23" s="142">
        <v>15</v>
      </c>
      <c r="B23" s="100" t="s">
        <v>177</v>
      </c>
      <c r="C23" s="141">
        <v>0</v>
      </c>
      <c r="D23" s="141"/>
    </row>
    <row r="24" spans="1:4">
      <c r="A24" s="144">
        <v>16</v>
      </c>
      <c r="B24" s="100" t="s">
        <v>178</v>
      </c>
      <c r="C24" s="141">
        <v>0</v>
      </c>
      <c r="D24" s="141"/>
    </row>
    <row r="25" spans="1:4">
      <c r="A25" s="142">
        <v>17</v>
      </c>
      <c r="B25" s="100" t="s">
        <v>179</v>
      </c>
      <c r="C25" s="141">
        <v>0</v>
      </c>
      <c r="D25" s="141"/>
    </row>
    <row r="26" spans="1:4" ht="15" thickBot="1">
      <c r="A26" s="144">
        <v>18</v>
      </c>
      <c r="B26" s="98" t="s">
        <v>180</v>
      </c>
      <c r="C26" s="147"/>
      <c r="D26" s="147">
        <f>D11+SUM(D12:D16)-SUM(D17:D20)+SUM(D21:D25)</f>
        <v>-15479651.299999999</v>
      </c>
    </row>
    <row r="27" spans="1:4">
      <c r="A27" s="142">
        <v>19</v>
      </c>
      <c r="B27" s="100" t="s">
        <v>181</v>
      </c>
      <c r="C27" s="141">
        <v>0</v>
      </c>
      <c r="D27" s="141"/>
    </row>
    <row r="28" spans="1:4" ht="15" thickBot="1">
      <c r="A28" s="144">
        <v>20</v>
      </c>
      <c r="B28" s="98" t="s">
        <v>182</v>
      </c>
      <c r="C28" s="147"/>
      <c r="D28" s="147">
        <f>D26-D27</f>
        <v>-15479651.299999999</v>
      </c>
    </row>
    <row r="29" spans="1:4" ht="28.2">
      <c r="A29" s="142">
        <v>21</v>
      </c>
      <c r="B29" s="98" t="s">
        <v>183</v>
      </c>
      <c r="C29" s="148"/>
      <c r="D29" s="148"/>
    </row>
    <row r="30" spans="1:4" ht="15" thickBot="1">
      <c r="A30" s="144">
        <v>22</v>
      </c>
      <c r="B30" s="149" t="s">
        <v>184</v>
      </c>
      <c r="C30" s="147"/>
      <c r="D30" s="147">
        <f>D28+D29</f>
        <v>-15479651.299999999</v>
      </c>
    </row>
    <row r="31" spans="1:4" ht="15" thickBot="1">
      <c r="A31" s="142">
        <v>23</v>
      </c>
      <c r="B31" s="98" t="s">
        <v>185</v>
      </c>
      <c r="C31" s="150">
        <v>0</v>
      </c>
      <c r="D31" s="150">
        <f>SUM(D32:D34)</f>
        <v>0</v>
      </c>
    </row>
    <row r="32" spans="1:4">
      <c r="A32" s="144"/>
      <c r="B32" s="100" t="s">
        <v>186</v>
      </c>
      <c r="C32" s="148"/>
      <c r="D32" s="148"/>
    </row>
    <row r="33" spans="1:4">
      <c r="A33" s="139"/>
      <c r="B33" s="151" t="s">
        <v>187</v>
      </c>
      <c r="C33" s="141"/>
      <c r="D33" s="141"/>
    </row>
    <row r="34" spans="1:4">
      <c r="A34" s="142"/>
      <c r="B34" s="151" t="s">
        <v>188</v>
      </c>
      <c r="C34" s="141"/>
      <c r="D34" s="141"/>
    </row>
    <row r="35" spans="1:4" ht="15" thickBot="1">
      <c r="A35" s="139">
        <v>24</v>
      </c>
      <c r="B35" s="152" t="s">
        <v>189</v>
      </c>
      <c r="C35" s="147"/>
      <c r="D35" s="147">
        <f>D30+D31</f>
        <v>-15479651.299999999</v>
      </c>
    </row>
    <row r="36" spans="1:4" ht="15" thickBot="1">
      <c r="A36" s="139">
        <v>25</v>
      </c>
      <c r="B36" s="152" t="s">
        <v>190</v>
      </c>
      <c r="C36" s="153"/>
      <c r="D36" s="153"/>
    </row>
    <row r="37" spans="1:4" ht="15" thickTop="1">
      <c r="A37" s="154"/>
      <c r="B37" s="155"/>
      <c r="C37" s="155"/>
      <c r="D37" s="155"/>
    </row>
    <row r="38" spans="1:4">
      <c r="A38" s="156"/>
      <c r="B38" s="157" t="str">
        <f>[1]BS!B72</f>
        <v>Захирал__________________________________</v>
      </c>
      <c r="C38" s="157"/>
      <c r="D38" s="155" t="str">
        <f>[1]BS!C72</f>
        <v xml:space="preserve">  / Lee Jeoung Ho  /</v>
      </c>
    </row>
    <row r="39" spans="1:4">
      <c r="A39" s="156"/>
      <c r="B39" s="157"/>
      <c r="C39" s="157"/>
      <c r="D39" s="155"/>
    </row>
    <row r="40" spans="1:4" ht="15.6">
      <c r="A40" s="156"/>
      <c r="B40" s="44" t="s">
        <v>191</v>
      </c>
      <c r="C40" s="157"/>
      <c r="D40" s="131" t="str">
        <f>[1]BS!C74</f>
        <v>/      Д. Гантуул       /</v>
      </c>
    </row>
  </sheetData>
  <mergeCells count="5">
    <mergeCell ref="A4:B4"/>
    <mergeCell ref="A7:A8"/>
    <mergeCell ref="B7:B8"/>
    <mergeCell ref="C7:C8"/>
    <mergeCell ref="D7:D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028FC-E2E3-49C7-B953-27BEDA92FC63}">
  <sheetPr>
    <tabColor rgb="FF92D050"/>
  </sheetPr>
  <dimension ref="A1:J35"/>
  <sheetViews>
    <sheetView topLeftCell="A23" workbookViewId="0">
      <selection activeCell="J42" sqref="J42"/>
    </sheetView>
  </sheetViews>
  <sheetFormatPr defaultRowHeight="14.4"/>
  <cols>
    <col min="2" max="2" width="43.33203125" bestFit="1" customWidth="1"/>
    <col min="3" max="3" width="18.109375" bestFit="1" customWidth="1"/>
    <col min="4" max="4" width="14.109375" bestFit="1" customWidth="1"/>
    <col min="6" max="6" width="19.44140625" bestFit="1" customWidth="1"/>
    <col min="7" max="7" width="17.21875" customWidth="1"/>
    <col min="8" max="8" width="14.109375" bestFit="1" customWidth="1"/>
    <col min="9" max="9" width="17" bestFit="1" customWidth="1"/>
    <col min="10" max="10" width="28.21875" bestFit="1" customWidth="1"/>
  </cols>
  <sheetData>
    <row r="1" spans="1:10">
      <c r="A1" s="54"/>
      <c r="B1" s="158"/>
      <c r="C1" s="54"/>
      <c r="D1" s="54"/>
      <c r="E1" s="54"/>
      <c r="F1" s="54"/>
      <c r="G1" s="54"/>
      <c r="H1" s="54"/>
      <c r="I1" s="159"/>
      <c r="J1" s="158"/>
    </row>
    <row r="2" spans="1:10">
      <c r="A2" s="54"/>
      <c r="B2" s="54"/>
      <c r="C2" s="54"/>
      <c r="D2" s="54"/>
      <c r="E2" s="54"/>
      <c r="F2" s="54"/>
      <c r="G2" s="54"/>
      <c r="H2" s="54"/>
      <c r="I2" s="159"/>
      <c r="J2" s="158"/>
    </row>
    <row r="3" spans="1:10">
      <c r="A3" s="54"/>
      <c r="B3" s="54"/>
      <c r="C3" s="54"/>
      <c r="D3" s="54"/>
      <c r="E3" s="54"/>
      <c r="F3" s="54"/>
      <c r="G3" s="54"/>
      <c r="H3" s="54"/>
      <c r="I3" s="158"/>
      <c r="J3" s="129"/>
    </row>
    <row r="4" spans="1:10" ht="15.6">
      <c r="A4" s="255" t="s">
        <v>192</v>
      </c>
      <c r="B4" s="255"/>
      <c r="C4" s="255"/>
      <c r="D4" s="255"/>
      <c r="E4" s="255"/>
      <c r="F4" s="255"/>
      <c r="G4" s="255"/>
      <c r="H4" s="255"/>
      <c r="I4" s="255"/>
      <c r="J4" s="255"/>
    </row>
    <row r="5" spans="1:10">
      <c r="A5" s="248" t="str">
        <f>+[1]IS!A4</f>
        <v>"ЖИДАКС" ХК</v>
      </c>
      <c r="B5" s="248"/>
      <c r="C5" s="248"/>
      <c r="D5" s="54"/>
      <c r="E5" s="54"/>
      <c r="F5" s="54"/>
      <c r="G5" s="54"/>
      <c r="H5" s="54"/>
      <c r="I5" s="54"/>
      <c r="J5" s="160" t="str">
        <f>[1]BS!D3</f>
        <v xml:space="preserve">2023 оны  06 сарын 30 өдөр </v>
      </c>
    </row>
    <row r="6" spans="1:10">
      <c r="A6" s="158"/>
      <c r="B6" s="158"/>
      <c r="C6" s="158"/>
      <c r="D6" s="132"/>
      <c r="E6" s="54"/>
      <c r="F6" s="124"/>
      <c r="G6" s="54"/>
      <c r="H6" s="54"/>
      <c r="I6" s="131"/>
      <c r="J6" s="54"/>
    </row>
    <row r="7" spans="1:10">
      <c r="A7" s="54"/>
      <c r="B7" s="54"/>
      <c r="C7" s="54"/>
      <c r="D7" s="54"/>
      <c r="E7" s="54"/>
      <c r="F7" s="54"/>
      <c r="G7" s="54"/>
      <c r="H7" s="54"/>
      <c r="I7" s="54"/>
      <c r="J7" s="161" t="s">
        <v>42</v>
      </c>
    </row>
    <row r="8" spans="1:10" ht="41.4">
      <c r="A8" s="162" t="s">
        <v>43</v>
      </c>
      <c r="B8" s="162" t="s">
        <v>193</v>
      </c>
      <c r="C8" s="163" t="s">
        <v>194</v>
      </c>
      <c r="D8" s="163" t="s">
        <v>145</v>
      </c>
      <c r="E8" s="163" t="s">
        <v>195</v>
      </c>
      <c r="F8" s="163" t="s">
        <v>196</v>
      </c>
      <c r="G8" s="163" t="s">
        <v>197</v>
      </c>
      <c r="H8" s="163" t="s">
        <v>153</v>
      </c>
      <c r="I8" s="163" t="s">
        <v>198</v>
      </c>
      <c r="J8" s="163" t="s">
        <v>199</v>
      </c>
    </row>
    <row r="9" spans="1:10">
      <c r="A9" s="108">
        <v>1</v>
      </c>
      <c r="B9" s="98" t="s">
        <v>200</v>
      </c>
      <c r="C9" s="164">
        <v>1373575194</v>
      </c>
      <c r="D9" s="164">
        <v>3269700</v>
      </c>
      <c r="E9" s="141">
        <v>0</v>
      </c>
      <c r="F9" s="141">
        <v>0</v>
      </c>
      <c r="G9" s="141">
        <v>0</v>
      </c>
      <c r="H9" s="141">
        <v>1029200</v>
      </c>
      <c r="I9" s="141">
        <v>-76907207.887001038</v>
      </c>
      <c r="J9" s="141">
        <v>1304344790</v>
      </c>
    </row>
    <row r="10" spans="1:10">
      <c r="A10" s="102">
        <f t="shared" ref="A10:A25" si="0">A9+1</f>
        <v>2</v>
      </c>
      <c r="B10" s="100" t="s">
        <v>201</v>
      </c>
      <c r="C10" s="141"/>
      <c r="D10" s="141"/>
      <c r="E10" s="141"/>
      <c r="F10" s="141"/>
      <c r="G10" s="141"/>
      <c r="H10" s="141"/>
      <c r="I10" s="141"/>
      <c r="J10" s="141">
        <f>+I10</f>
        <v>0</v>
      </c>
    </row>
    <row r="11" spans="1:10">
      <c r="A11" s="108">
        <f t="shared" si="0"/>
        <v>3</v>
      </c>
      <c r="B11" s="152" t="s">
        <v>202</v>
      </c>
      <c r="C11" s="164"/>
      <c r="D11" s="164"/>
      <c r="E11" s="164">
        <f t="shared" ref="E11:G11" si="1">+E9</f>
        <v>0</v>
      </c>
      <c r="F11" s="164">
        <f t="shared" si="1"/>
        <v>0</v>
      </c>
      <c r="G11" s="164">
        <f t="shared" si="1"/>
        <v>0</v>
      </c>
      <c r="H11" s="164"/>
      <c r="I11" s="164"/>
      <c r="J11" s="141">
        <f t="shared" ref="J11:J16" si="2">+I11</f>
        <v>0</v>
      </c>
    </row>
    <row r="12" spans="1:10">
      <c r="A12" s="102">
        <f t="shared" si="0"/>
        <v>4</v>
      </c>
      <c r="B12" s="165" t="s">
        <v>203</v>
      </c>
      <c r="C12" s="141"/>
      <c r="D12" s="141"/>
      <c r="E12" s="141"/>
      <c r="F12" s="141"/>
      <c r="G12" s="141"/>
      <c r="H12" s="141"/>
      <c r="I12" s="141">
        <v>-67786186.420000002</v>
      </c>
      <c r="J12" s="141">
        <f t="shared" si="2"/>
        <v>-67786186.420000002</v>
      </c>
    </row>
    <row r="13" spans="1:10">
      <c r="A13" s="102">
        <f t="shared" si="0"/>
        <v>5</v>
      </c>
      <c r="B13" s="165" t="s">
        <v>185</v>
      </c>
      <c r="C13" s="141"/>
      <c r="D13" s="141"/>
      <c r="E13" s="141"/>
      <c r="F13" s="141"/>
      <c r="G13" s="141"/>
      <c r="H13" s="141"/>
      <c r="I13" s="141"/>
      <c r="J13" s="141">
        <f t="shared" si="2"/>
        <v>0</v>
      </c>
    </row>
    <row r="14" spans="1:10">
      <c r="A14" s="102">
        <f t="shared" si="0"/>
        <v>6</v>
      </c>
      <c r="B14" s="165" t="s">
        <v>204</v>
      </c>
      <c r="C14" s="141"/>
      <c r="D14" s="141"/>
      <c r="E14" s="141">
        <v>0</v>
      </c>
      <c r="F14" s="141"/>
      <c r="G14" s="141"/>
      <c r="H14" s="141"/>
      <c r="I14" s="141"/>
      <c r="J14" s="141">
        <f t="shared" si="2"/>
        <v>0</v>
      </c>
    </row>
    <row r="15" spans="1:10">
      <c r="A15" s="102">
        <f t="shared" si="0"/>
        <v>7</v>
      </c>
      <c r="B15" s="165" t="s">
        <v>205</v>
      </c>
      <c r="C15" s="141"/>
      <c r="D15" s="141"/>
      <c r="E15" s="141"/>
      <c r="F15" s="141"/>
      <c r="G15" s="141"/>
      <c r="H15" s="141"/>
      <c r="I15" s="141"/>
      <c r="J15" s="141">
        <f t="shared" si="2"/>
        <v>0</v>
      </c>
    </row>
    <row r="16" spans="1:10">
      <c r="A16" s="102">
        <f t="shared" si="0"/>
        <v>8</v>
      </c>
      <c r="B16" s="165" t="s">
        <v>206</v>
      </c>
      <c r="C16" s="141"/>
      <c r="D16" s="141"/>
      <c r="E16" s="141"/>
      <c r="F16" s="141"/>
      <c r="G16" s="141"/>
      <c r="H16" s="141"/>
      <c r="I16" s="141"/>
      <c r="J16" s="141">
        <f t="shared" si="2"/>
        <v>0</v>
      </c>
    </row>
    <row r="17" spans="1:10">
      <c r="A17" s="108">
        <f t="shared" si="0"/>
        <v>9</v>
      </c>
      <c r="B17" s="166" t="s">
        <v>207</v>
      </c>
      <c r="C17" s="164">
        <f>+C9</f>
        <v>1373575194</v>
      </c>
      <c r="D17" s="164">
        <f>+D9</f>
        <v>3269700</v>
      </c>
      <c r="E17" s="164">
        <f t="shared" ref="E17:G17" si="3">SUM(E11:E16)</f>
        <v>0</v>
      </c>
      <c r="F17" s="164">
        <f t="shared" si="3"/>
        <v>0</v>
      </c>
      <c r="G17" s="164">
        <f t="shared" si="3"/>
        <v>0</v>
      </c>
      <c r="H17" s="164">
        <f>+H9</f>
        <v>1029200</v>
      </c>
      <c r="I17" s="164">
        <f>SUM(I9:I16)</f>
        <v>-144693394.30700105</v>
      </c>
      <c r="J17" s="164">
        <f>SUM(J11:J16)</f>
        <v>-67786186.420000002</v>
      </c>
    </row>
    <row r="18" spans="1:10">
      <c r="A18" s="102">
        <f t="shared" si="0"/>
        <v>10</v>
      </c>
      <c r="B18" s="167" t="s">
        <v>201</v>
      </c>
      <c r="C18" s="141"/>
      <c r="D18" s="141"/>
      <c r="E18" s="141"/>
      <c r="F18" s="141"/>
      <c r="G18" s="141"/>
      <c r="H18" s="141"/>
      <c r="I18" s="141"/>
      <c r="J18" s="164">
        <f>SUM(C18:I18)</f>
        <v>0</v>
      </c>
    </row>
    <row r="19" spans="1:10">
      <c r="A19" s="108">
        <f t="shared" si="0"/>
        <v>11</v>
      </c>
      <c r="B19" s="166" t="s">
        <v>202</v>
      </c>
      <c r="C19" s="168"/>
      <c r="D19" s="168"/>
      <c r="E19" s="141"/>
      <c r="F19" s="141"/>
      <c r="G19" s="141"/>
      <c r="H19" s="141"/>
      <c r="I19" s="141"/>
      <c r="J19" s="164">
        <f t="shared" ref="J19:J24" si="4">SUM(C19:I19)</f>
        <v>0</v>
      </c>
    </row>
    <row r="20" spans="1:10">
      <c r="A20" s="102">
        <f t="shared" si="0"/>
        <v>12</v>
      </c>
      <c r="B20" s="169" t="s">
        <v>208</v>
      </c>
      <c r="C20" s="141"/>
      <c r="D20" s="141"/>
      <c r="E20" s="141"/>
      <c r="F20" s="141"/>
      <c r="G20" s="141"/>
      <c r="H20" s="141"/>
      <c r="I20" s="117">
        <f>+[1]IS!D35</f>
        <v>-15479651.299999999</v>
      </c>
      <c r="J20" s="164">
        <f>SUM(C20:I20)</f>
        <v>-15479651.299999999</v>
      </c>
    </row>
    <row r="21" spans="1:10">
      <c r="A21" s="102">
        <f t="shared" si="0"/>
        <v>13</v>
      </c>
      <c r="B21" s="165" t="s">
        <v>185</v>
      </c>
      <c r="C21" s="141"/>
      <c r="D21" s="141"/>
      <c r="E21" s="141"/>
      <c r="F21" s="141"/>
      <c r="G21" s="141"/>
      <c r="H21" s="141"/>
      <c r="I21" s="141"/>
      <c r="J21" s="164">
        <f t="shared" si="4"/>
        <v>0</v>
      </c>
    </row>
    <row r="22" spans="1:10">
      <c r="A22" s="102">
        <f t="shared" si="0"/>
        <v>14</v>
      </c>
      <c r="B22" s="165" t="s">
        <v>204</v>
      </c>
      <c r="C22" s="141"/>
      <c r="D22" s="141"/>
      <c r="E22" s="141">
        <f>'[2]Balance Sheet'!E64</f>
        <v>0</v>
      </c>
      <c r="F22" s="141"/>
      <c r="G22" s="141"/>
      <c r="H22" s="141"/>
      <c r="I22" s="141"/>
      <c r="J22" s="164">
        <f t="shared" si="4"/>
        <v>0</v>
      </c>
    </row>
    <row r="23" spans="1:10">
      <c r="A23" s="102">
        <f t="shared" si="0"/>
        <v>15</v>
      </c>
      <c r="B23" s="165" t="s">
        <v>205</v>
      </c>
      <c r="C23" s="141"/>
      <c r="D23" s="141"/>
      <c r="E23" s="141"/>
      <c r="F23" s="141"/>
      <c r="G23" s="141"/>
      <c r="H23" s="141"/>
      <c r="I23" s="141"/>
      <c r="J23" s="164">
        <f t="shared" si="4"/>
        <v>0</v>
      </c>
    </row>
    <row r="24" spans="1:10">
      <c r="A24" s="102">
        <f t="shared" si="0"/>
        <v>16</v>
      </c>
      <c r="B24" s="165" t="s">
        <v>206</v>
      </c>
      <c r="C24" s="141"/>
      <c r="D24" s="141"/>
      <c r="E24" s="141"/>
      <c r="F24" s="141"/>
      <c r="G24" s="141"/>
      <c r="H24" s="141"/>
      <c r="I24" s="141"/>
      <c r="J24" s="164">
        <f t="shared" si="4"/>
        <v>0</v>
      </c>
    </row>
    <row r="25" spans="1:10">
      <c r="A25" s="108">
        <f t="shared" si="0"/>
        <v>17</v>
      </c>
      <c r="B25" s="170" t="s">
        <v>259</v>
      </c>
      <c r="C25" s="118">
        <f>SUM(C17:C24)</f>
        <v>1373575194</v>
      </c>
      <c r="D25" s="118">
        <f t="shared" ref="D25:I25" si="5">SUM(D17:D24)</f>
        <v>3269700</v>
      </c>
      <c r="E25" s="118">
        <f t="shared" si="5"/>
        <v>0</v>
      </c>
      <c r="F25" s="118">
        <f t="shared" si="5"/>
        <v>0</v>
      </c>
      <c r="G25" s="118">
        <f t="shared" si="5"/>
        <v>0</v>
      </c>
      <c r="H25" s="118">
        <f t="shared" si="5"/>
        <v>1029200</v>
      </c>
      <c r="I25" s="118">
        <f t="shared" si="5"/>
        <v>-160173045.60700107</v>
      </c>
      <c r="J25" s="118">
        <f>+C25-D25+H25+I25</f>
        <v>1211161648.3929989</v>
      </c>
    </row>
    <row r="26" spans="1:10">
      <c r="A26" s="54"/>
      <c r="B26" s="171"/>
      <c r="C26" s="172"/>
      <c r="D26" s="172"/>
      <c r="E26" s="172"/>
      <c r="F26" s="172"/>
      <c r="G26" s="172"/>
      <c r="H26" s="172"/>
      <c r="I26" s="172"/>
      <c r="J26" s="172">
        <f>J25-[1]BS!D68</f>
        <v>0</v>
      </c>
    </row>
    <row r="27" spans="1:10">
      <c r="A27" s="155"/>
      <c r="B27" s="155"/>
      <c r="C27" s="155"/>
      <c r="D27" s="155"/>
      <c r="E27" s="155"/>
      <c r="F27" s="155"/>
      <c r="G27" s="155"/>
      <c r="H27" s="155"/>
      <c r="I27" s="155"/>
      <c r="J27" s="155"/>
    </row>
    <row r="28" spans="1:10">
      <c r="A28" s="54"/>
      <c r="B28" s="158"/>
      <c r="C28" s="226" t="str">
        <f>[1]BS!B72</f>
        <v>Захирал__________________________________</v>
      </c>
      <c r="D28" s="226"/>
      <c r="E28" s="226"/>
      <c r="G28" s="54" t="str">
        <f>[1]BS!C72</f>
        <v xml:space="preserve">  / Lee Jeoung Ho  /</v>
      </c>
      <c r="H28" s="131"/>
      <c r="I28" s="173"/>
      <c r="J28" s="174"/>
    </row>
    <row r="29" spans="1:10">
      <c r="A29" s="54"/>
      <c r="B29" s="158"/>
      <c r="C29" s="157"/>
      <c r="D29" s="157"/>
      <c r="E29" s="54"/>
      <c r="G29" s="54"/>
      <c r="H29" s="173"/>
      <c r="I29" s="124"/>
      <c r="J29" s="131"/>
    </row>
    <row r="30" spans="1:10">
      <c r="A30" s="54"/>
      <c r="B30" s="158"/>
      <c r="C30" s="157"/>
      <c r="D30" s="157"/>
      <c r="E30" s="54"/>
      <c r="G30" s="54"/>
      <c r="H30" s="173"/>
      <c r="I30" s="173"/>
      <c r="J30" s="131"/>
    </row>
    <row r="31" spans="1:10" ht="15.6">
      <c r="A31" s="54"/>
      <c r="B31" s="158"/>
      <c r="C31" s="227" t="s">
        <v>209</v>
      </c>
      <c r="D31" s="227"/>
      <c r="E31" s="227"/>
      <c r="G31" s="54" t="str">
        <f>[1]BS!C74</f>
        <v>/      Д. Гантуул       /</v>
      </c>
      <c r="H31" s="173"/>
      <c r="I31" s="54"/>
      <c r="J31" s="131"/>
    </row>
    <row r="35" spans="3:10">
      <c r="C35" s="228"/>
      <c r="D35" s="228"/>
      <c r="E35" s="228"/>
      <c r="F35" s="228"/>
      <c r="G35" s="228"/>
      <c r="H35" s="228"/>
      <c r="I35" s="228"/>
      <c r="J35" s="228"/>
    </row>
  </sheetData>
  <mergeCells count="2">
    <mergeCell ref="A4:J4"/>
    <mergeCell ref="A5:C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B86DD-5060-4FEF-BA31-25BA09376571}">
  <sheetPr>
    <tabColor rgb="FF92D050"/>
  </sheetPr>
  <dimension ref="A1:E63"/>
  <sheetViews>
    <sheetView tabSelected="1" topLeftCell="A56" workbookViewId="0">
      <selection activeCell="F9" sqref="F9"/>
    </sheetView>
  </sheetViews>
  <sheetFormatPr defaultRowHeight="14.4"/>
  <cols>
    <col min="2" max="2" width="4.6640625" customWidth="1"/>
    <col min="3" max="3" width="61.77734375" bestFit="1" customWidth="1"/>
    <col min="4" max="4" width="28.21875" bestFit="1" customWidth="1"/>
  </cols>
  <sheetData>
    <row r="1" spans="1:5">
      <c r="A1" s="175"/>
      <c r="B1" s="176"/>
      <c r="C1" s="176"/>
      <c r="D1" s="177"/>
      <c r="E1" s="177"/>
    </row>
    <row r="2" spans="1:5">
      <c r="A2" s="178"/>
      <c r="B2" s="176"/>
      <c r="C2" s="176"/>
      <c r="D2" s="177"/>
      <c r="E2" s="177"/>
    </row>
    <row r="3" spans="1:5">
      <c r="A3" s="256" t="s">
        <v>210</v>
      </c>
      <c r="B3" s="256"/>
      <c r="C3" s="256"/>
      <c r="D3" s="177"/>
      <c r="E3" s="177"/>
    </row>
    <row r="4" spans="1:5">
      <c r="A4" s="179"/>
      <c r="B4" s="179"/>
      <c r="C4" s="179"/>
      <c r="D4" s="175"/>
      <c r="E4" s="177"/>
    </row>
    <row r="5" spans="1:5">
      <c r="A5" s="180" t="str">
        <f>+[1]ES!A5</f>
        <v>"ЖИДАКС" ХК</v>
      </c>
      <c r="B5" s="181"/>
      <c r="C5" s="181"/>
      <c r="D5" s="182" t="str">
        <f>[1]BS!D3</f>
        <v xml:space="preserve">2023 оны  06 сарын 30 өдөр </v>
      </c>
      <c r="E5" s="177"/>
    </row>
    <row r="6" spans="1:5">
      <c r="A6" s="183"/>
      <c r="B6" s="176"/>
      <c r="C6" s="176"/>
      <c r="D6" s="184"/>
      <c r="E6" s="177"/>
    </row>
    <row r="7" spans="1:5">
      <c r="A7" s="257" t="s">
        <v>43</v>
      </c>
      <c r="B7" s="259" t="s">
        <v>44</v>
      </c>
      <c r="C7" s="260"/>
      <c r="D7" s="257" t="s">
        <v>211</v>
      </c>
      <c r="E7" s="177"/>
    </row>
    <row r="8" spans="1:5" ht="23.4" customHeight="1">
      <c r="A8" s="258"/>
      <c r="B8" s="261"/>
      <c r="C8" s="262"/>
      <c r="D8" s="258"/>
      <c r="E8" s="177"/>
    </row>
    <row r="9" spans="1:5">
      <c r="A9" s="185">
        <v>1</v>
      </c>
      <c r="B9" s="263" t="s">
        <v>212</v>
      </c>
      <c r="C9" s="264"/>
      <c r="D9" s="186"/>
      <c r="E9" s="177"/>
    </row>
    <row r="10" spans="1:5">
      <c r="A10" s="187">
        <v>1.1000000000000001</v>
      </c>
      <c r="B10" s="188" t="s">
        <v>213</v>
      </c>
      <c r="C10" s="189"/>
      <c r="D10" s="190">
        <f>SUM(D11:D16)</f>
        <v>0</v>
      </c>
      <c r="E10" s="177"/>
    </row>
    <row r="11" spans="1:5">
      <c r="A11" s="191"/>
      <c r="B11" s="192">
        <v>1</v>
      </c>
      <c r="C11" s="193" t="s">
        <v>214</v>
      </c>
      <c r="D11" s="117"/>
      <c r="E11" s="194"/>
    </row>
    <row r="12" spans="1:5">
      <c r="A12" s="191"/>
      <c r="B12" s="192">
        <v>2</v>
      </c>
      <c r="C12" s="193" t="s">
        <v>215</v>
      </c>
      <c r="D12" s="195"/>
      <c r="E12" s="177"/>
    </row>
    <row r="13" spans="1:5">
      <c r="A13" s="191"/>
      <c r="B13" s="192">
        <v>3</v>
      </c>
      <c r="C13" s="193" t="s">
        <v>216</v>
      </c>
      <c r="D13" s="195"/>
      <c r="E13" s="177"/>
    </row>
    <row r="14" spans="1:5">
      <c r="A14" s="191"/>
      <c r="B14" s="192">
        <v>4</v>
      </c>
      <c r="C14" s="196" t="s">
        <v>217</v>
      </c>
      <c r="D14" s="195"/>
      <c r="E14" s="177"/>
    </row>
    <row r="15" spans="1:5">
      <c r="A15" s="191"/>
      <c r="B15" s="192">
        <v>5</v>
      </c>
      <c r="C15" s="193" t="s">
        <v>218</v>
      </c>
      <c r="D15" s="195"/>
      <c r="E15" s="177"/>
    </row>
    <row r="16" spans="1:5">
      <c r="A16" s="191"/>
      <c r="B16" s="192">
        <v>6</v>
      </c>
      <c r="C16" s="193" t="s">
        <v>219</v>
      </c>
      <c r="D16" s="197"/>
      <c r="E16" s="194"/>
    </row>
    <row r="17" spans="1:5">
      <c r="A17" s="187">
        <v>1.2000000000000002</v>
      </c>
      <c r="B17" s="198" t="s">
        <v>220</v>
      </c>
      <c r="C17" s="199"/>
      <c r="D17" s="190">
        <f>SUM(D18:D26)</f>
        <v>11043698.02</v>
      </c>
      <c r="E17" s="177"/>
    </row>
    <row r="18" spans="1:5">
      <c r="A18" s="191"/>
      <c r="B18" s="192">
        <v>7</v>
      </c>
      <c r="C18" s="193" t="s">
        <v>221</v>
      </c>
      <c r="D18" s="200">
        <v>5977954.54</v>
      </c>
      <c r="E18" s="177"/>
    </row>
    <row r="19" spans="1:5">
      <c r="A19" s="191"/>
      <c r="B19" s="192">
        <v>8</v>
      </c>
      <c r="C19" s="193" t="s">
        <v>222</v>
      </c>
      <c r="D19" s="201">
        <v>2169527.2799999998</v>
      </c>
      <c r="E19" s="194"/>
    </row>
    <row r="20" spans="1:5">
      <c r="A20" s="191"/>
      <c r="B20" s="192">
        <v>9</v>
      </c>
      <c r="C20" s="193" t="s">
        <v>223</v>
      </c>
      <c r="D20" s="195">
        <v>20000</v>
      </c>
      <c r="E20" s="194"/>
    </row>
    <row r="21" spans="1:5">
      <c r="A21" s="191"/>
      <c r="B21" s="192">
        <v>10</v>
      </c>
      <c r="C21" s="193" t="s">
        <v>224</v>
      </c>
      <c r="D21" s="201"/>
      <c r="E21" s="177"/>
    </row>
    <row r="22" spans="1:5">
      <c r="A22" s="191"/>
      <c r="B22" s="192">
        <v>11</v>
      </c>
      <c r="C22" s="202" t="s">
        <v>225</v>
      </c>
      <c r="D22" s="197">
        <v>24220</v>
      </c>
      <c r="E22" s="194"/>
    </row>
    <row r="23" spans="1:5">
      <c r="A23" s="191"/>
      <c r="B23" s="192">
        <v>12</v>
      </c>
      <c r="C23" s="193" t="s">
        <v>226</v>
      </c>
      <c r="D23" s="195"/>
      <c r="E23" s="177"/>
    </row>
    <row r="24" spans="1:5">
      <c r="A24" s="191"/>
      <c r="B24" s="192">
        <v>13</v>
      </c>
      <c r="C24" s="203" t="s">
        <v>227</v>
      </c>
      <c r="D24" s="197">
        <v>1278717</v>
      </c>
      <c r="E24" s="204"/>
    </row>
    <row r="25" spans="1:5">
      <c r="A25" s="191"/>
      <c r="B25" s="192">
        <v>14</v>
      </c>
      <c r="C25" s="193" t="s">
        <v>228</v>
      </c>
      <c r="D25" s="195"/>
      <c r="E25" s="177"/>
    </row>
    <row r="26" spans="1:5">
      <c r="A26" s="191"/>
      <c r="B26" s="192">
        <v>15</v>
      </c>
      <c r="C26" s="193" t="s">
        <v>229</v>
      </c>
      <c r="D26" s="197">
        <v>1573279.2</v>
      </c>
      <c r="E26" s="176"/>
    </row>
    <row r="27" spans="1:5">
      <c r="A27" s="205">
        <v>1.3</v>
      </c>
      <c r="B27" s="206" t="s">
        <v>230</v>
      </c>
      <c r="C27" s="207"/>
      <c r="D27" s="208">
        <f>D10-D17</f>
        <v>-11043698.02</v>
      </c>
      <c r="E27" s="209"/>
    </row>
    <row r="28" spans="1:5">
      <c r="A28" s="210">
        <v>2</v>
      </c>
      <c r="B28" s="211" t="s">
        <v>231</v>
      </c>
      <c r="C28" s="212" t="s">
        <v>232</v>
      </c>
      <c r="D28" s="195"/>
      <c r="E28" s="177"/>
    </row>
    <row r="29" spans="1:5">
      <c r="A29" s="210"/>
      <c r="B29" s="263" t="s">
        <v>232</v>
      </c>
      <c r="C29" s="264"/>
      <c r="D29" s="195"/>
      <c r="E29" s="194"/>
    </row>
    <row r="30" spans="1:5">
      <c r="A30" s="213">
        <v>2.1</v>
      </c>
      <c r="B30" s="198" t="s">
        <v>213</v>
      </c>
      <c r="C30" s="199"/>
      <c r="D30" s="190">
        <f>SUM(D31:D37)</f>
        <v>37900000</v>
      </c>
      <c r="E30" s="177"/>
    </row>
    <row r="31" spans="1:5">
      <c r="A31" s="187"/>
      <c r="B31" s="214">
        <v>16</v>
      </c>
      <c r="C31" s="215" t="s">
        <v>233</v>
      </c>
      <c r="D31" s="195"/>
      <c r="E31" s="194"/>
    </row>
    <row r="32" spans="1:5">
      <c r="A32" s="187"/>
      <c r="B32" s="214">
        <v>17</v>
      </c>
      <c r="C32" s="193" t="s">
        <v>234</v>
      </c>
      <c r="D32" s="195"/>
      <c r="E32" s="177"/>
    </row>
    <row r="33" spans="1:5">
      <c r="A33" s="187"/>
      <c r="B33" s="214">
        <v>18</v>
      </c>
      <c r="C33" s="193" t="s">
        <v>235</v>
      </c>
      <c r="D33" s="195"/>
      <c r="E33" s="177"/>
    </row>
    <row r="34" spans="1:5">
      <c r="A34" s="187"/>
      <c r="B34" s="214">
        <v>19</v>
      </c>
      <c r="C34" s="193" t="s">
        <v>236</v>
      </c>
      <c r="D34" s="195">
        <v>36900000</v>
      </c>
      <c r="E34" s="177"/>
    </row>
    <row r="35" spans="1:5">
      <c r="A35" s="187"/>
      <c r="B35" s="214">
        <v>20</v>
      </c>
      <c r="C35" s="193" t="s">
        <v>237</v>
      </c>
      <c r="D35" s="197">
        <v>1000000</v>
      </c>
      <c r="E35" s="177"/>
    </row>
    <row r="36" spans="1:5">
      <c r="A36" s="187"/>
      <c r="B36" s="214">
        <v>21</v>
      </c>
      <c r="C36" s="193" t="s">
        <v>238</v>
      </c>
      <c r="D36" s="195"/>
      <c r="E36" s="177"/>
    </row>
    <row r="37" spans="1:5">
      <c r="A37" s="187"/>
      <c r="B37" s="214">
        <v>22</v>
      </c>
      <c r="C37" s="193" t="s">
        <v>239</v>
      </c>
      <c r="D37" s="195"/>
      <c r="E37" s="177"/>
    </row>
    <row r="38" spans="1:5">
      <c r="A38" s="187">
        <v>2.2000000000000002</v>
      </c>
      <c r="B38" s="198" t="s">
        <v>220</v>
      </c>
      <c r="C38" s="199"/>
      <c r="D38" s="190">
        <f>SUM(D39:D43)</f>
        <v>37400000</v>
      </c>
      <c r="E38" s="177"/>
    </row>
    <row r="39" spans="1:5">
      <c r="A39" s="187"/>
      <c r="B39" s="216">
        <v>23</v>
      </c>
      <c r="C39" s="193" t="s">
        <v>240</v>
      </c>
      <c r="D39" s="195"/>
      <c r="E39" s="177"/>
    </row>
    <row r="40" spans="1:5">
      <c r="A40" s="217"/>
      <c r="B40" s="193">
        <v>24</v>
      </c>
      <c r="C40" s="193" t="s">
        <v>241</v>
      </c>
      <c r="D40" s="195"/>
      <c r="E40" s="177"/>
    </row>
    <row r="41" spans="1:5">
      <c r="A41" s="217"/>
      <c r="B41" s="193">
        <v>25</v>
      </c>
      <c r="C41" s="193" t="s">
        <v>242</v>
      </c>
      <c r="D41" s="195"/>
      <c r="E41" s="177"/>
    </row>
    <row r="42" spans="1:5">
      <c r="A42" s="217"/>
      <c r="B42" s="193">
        <v>26</v>
      </c>
      <c r="C42" s="193" t="s">
        <v>243</v>
      </c>
      <c r="D42" s="195"/>
      <c r="E42" s="177"/>
    </row>
    <row r="43" spans="1:5">
      <c r="A43" s="217"/>
      <c r="B43" s="193">
        <v>27</v>
      </c>
      <c r="C43" s="193" t="s">
        <v>244</v>
      </c>
      <c r="D43" s="201">
        <v>37400000</v>
      </c>
      <c r="E43" s="177"/>
    </row>
    <row r="44" spans="1:5">
      <c r="A44" s="205">
        <v>2.2999999999999998</v>
      </c>
      <c r="B44" s="206" t="s">
        <v>245</v>
      </c>
      <c r="C44" s="207"/>
      <c r="D44" s="208">
        <f>D30-D38</f>
        <v>500000</v>
      </c>
      <c r="E44" s="177"/>
    </row>
    <row r="45" spans="1:5">
      <c r="A45" s="218">
        <v>3</v>
      </c>
      <c r="B45" s="206" t="s">
        <v>246</v>
      </c>
      <c r="C45" s="207"/>
      <c r="D45" s="186"/>
      <c r="E45" s="177"/>
    </row>
    <row r="46" spans="1:5">
      <c r="A46" s="213">
        <v>3.1</v>
      </c>
      <c r="B46" s="198" t="s">
        <v>213</v>
      </c>
      <c r="C46" s="199"/>
      <c r="D46" s="190">
        <f>SUM(D47:D49)</f>
        <v>11100000</v>
      </c>
      <c r="E46" s="177"/>
    </row>
    <row r="47" spans="1:5">
      <c r="A47" s="187"/>
      <c r="B47" s="192">
        <v>28</v>
      </c>
      <c r="C47" s="193" t="s">
        <v>247</v>
      </c>
      <c r="D47" s="201">
        <v>11100000</v>
      </c>
      <c r="E47" s="177"/>
    </row>
    <row r="48" spans="1:5">
      <c r="A48" s="213"/>
      <c r="B48" s="192">
        <v>29</v>
      </c>
      <c r="C48" s="193" t="s">
        <v>248</v>
      </c>
      <c r="D48" s="195"/>
      <c r="E48" s="177"/>
    </row>
    <row r="49" spans="1:5">
      <c r="A49" s="187"/>
      <c r="B49" s="192">
        <v>30</v>
      </c>
      <c r="C49" s="193" t="s">
        <v>249</v>
      </c>
      <c r="D49" s="195"/>
      <c r="E49" s="177"/>
    </row>
    <row r="50" spans="1:5">
      <c r="A50" s="213">
        <v>3.2</v>
      </c>
      <c r="B50" s="198" t="s">
        <v>220</v>
      </c>
      <c r="C50" s="199"/>
      <c r="D50" s="208">
        <f>SUM(D51:D54)</f>
        <v>0</v>
      </c>
      <c r="E50" s="177"/>
    </row>
    <row r="51" spans="1:5">
      <c r="A51" s="187"/>
      <c r="B51" s="192">
        <v>31</v>
      </c>
      <c r="C51" s="193" t="s">
        <v>250</v>
      </c>
      <c r="D51" s="195"/>
      <c r="E51" s="177"/>
    </row>
    <row r="52" spans="1:5">
      <c r="A52" s="213"/>
      <c r="B52" s="192">
        <v>32</v>
      </c>
      <c r="C52" s="193" t="s">
        <v>251</v>
      </c>
      <c r="D52" s="195"/>
      <c r="E52" s="177"/>
    </row>
    <row r="53" spans="1:5">
      <c r="A53" s="187"/>
      <c r="B53" s="192">
        <v>33</v>
      </c>
      <c r="C53" s="215" t="s">
        <v>252</v>
      </c>
      <c r="D53" s="195"/>
      <c r="E53" s="177"/>
    </row>
    <row r="54" spans="1:5">
      <c r="A54" s="213"/>
      <c r="B54" s="192">
        <v>34</v>
      </c>
      <c r="C54" s="193" t="s">
        <v>253</v>
      </c>
      <c r="D54" s="195"/>
      <c r="E54" s="177"/>
    </row>
    <row r="55" spans="1:5" ht="28.2">
      <c r="A55" s="187">
        <v>3.3</v>
      </c>
      <c r="B55" s="192"/>
      <c r="C55" s="212" t="s">
        <v>254</v>
      </c>
      <c r="D55" s="208">
        <f>D46-D50</f>
        <v>11100000</v>
      </c>
      <c r="E55" s="177"/>
    </row>
    <row r="56" spans="1:5">
      <c r="A56" s="187">
        <v>3.4</v>
      </c>
      <c r="B56" s="192">
        <v>35</v>
      </c>
      <c r="C56" s="219" t="s">
        <v>255</v>
      </c>
      <c r="D56" s="201">
        <f>+[1]IS!D21</f>
        <v>-39654.160000000003</v>
      </c>
      <c r="E56" s="194"/>
    </row>
    <row r="57" spans="1:5">
      <c r="A57" s="185">
        <v>4</v>
      </c>
      <c r="B57" s="206" t="s">
        <v>256</v>
      </c>
      <c r="C57" s="207"/>
      <c r="D57" s="208">
        <f>D27+D44+D55+D56</f>
        <v>516647.82000000041</v>
      </c>
      <c r="E57" s="177"/>
    </row>
    <row r="58" spans="1:5">
      <c r="A58" s="220">
        <v>5</v>
      </c>
      <c r="B58" s="192"/>
      <c r="C58" s="212" t="s">
        <v>257</v>
      </c>
      <c r="D58" s="208">
        <f>[1]BS!C10</f>
        <v>11401644.879999999</v>
      </c>
      <c r="E58" s="177"/>
    </row>
    <row r="59" spans="1:5">
      <c r="A59" s="220">
        <v>6</v>
      </c>
      <c r="B59" s="192"/>
      <c r="C59" s="212" t="s">
        <v>258</v>
      </c>
      <c r="D59" s="208">
        <f>[1]BS!D10</f>
        <v>11918292.699999999</v>
      </c>
      <c r="E59" s="177"/>
    </row>
    <row r="60" spans="1:5">
      <c r="A60" s="221"/>
      <c r="B60" s="222"/>
      <c r="C60" s="125"/>
      <c r="D60" s="223">
        <f>+D59-D58-D57</f>
        <v>0</v>
      </c>
      <c r="E60" s="194"/>
    </row>
    <row r="61" spans="1:5">
      <c r="A61" s="175"/>
      <c r="B61" s="224"/>
      <c r="C61" s="225" t="str">
        <f>[1]BS!B72</f>
        <v>Захирал__________________________________</v>
      </c>
      <c r="D61" s="194" t="str">
        <f>[1]BS!C72</f>
        <v xml:space="preserve">  / Lee Jeoung Ho  /</v>
      </c>
      <c r="E61" s="177"/>
    </row>
    <row r="62" spans="1:5">
      <c r="A62" s="175"/>
      <c r="B62" s="224"/>
      <c r="C62" s="225"/>
      <c r="D62" s="177"/>
      <c r="E62" s="177"/>
    </row>
    <row r="63" spans="1:5">
      <c r="A63" s="175"/>
      <c r="B63" s="224"/>
      <c r="C63" s="225" t="str">
        <f>[1]BS!B74</f>
        <v xml:space="preserve">Ерөнхий нягтлан бодогч      ____________________________  </v>
      </c>
      <c r="D63" s="177" t="str">
        <f>[1]BS!C74</f>
        <v>/      Д. Гантуул       /</v>
      </c>
      <c r="E63" s="177"/>
    </row>
  </sheetData>
  <mergeCells count="6">
    <mergeCell ref="B29:C29"/>
    <mergeCell ref="A3:C3"/>
    <mergeCell ref="A7:A8"/>
    <mergeCell ref="B7:C8"/>
    <mergeCell ref="D7:D8"/>
    <mergeCell ref="B9:C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BS</vt:lpstr>
      <vt:lpstr>IS</vt:lpstr>
      <vt:lpstr>ES</vt:lpstr>
      <vt:lpstr>CF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tuul tuulka</dc:creator>
  <cp:lastModifiedBy>tuul tuulka</cp:lastModifiedBy>
  <dcterms:created xsi:type="dcterms:W3CDTF">2023-08-17T08:23:10Z</dcterms:created>
  <dcterms:modified xsi:type="dcterms:W3CDTF">2023-08-17T08:49:58Z</dcterms:modified>
</cp:coreProperties>
</file>