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80" windowWidth="20490" windowHeight="75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4562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<sst xmlns="http://schemas.openxmlformats.org/spreadsheetml/2006/main" count="228" uniqueCount="139">
  <si>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</si>
  <si>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</si>
  <si>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</si>
  <si>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</si>
  <si>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</si>
  <si>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</si>
  <si>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</si>
  <si>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</si>
  <si>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</si>
  <si>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</si>
  <si>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</si>
  <si>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</si>
  <si>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</si>
  <si>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</si>
  <si>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</si>
  <si>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</si>
  <si>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</si>
  <si>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</si>
  <si>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</si>
  <si>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</si>
  <si>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</si>
  <si>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</si>
  <si>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</si>
  <si>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</si>
  <si>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</si>
  <si>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</si>
  <si>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</si>
  <si>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</si>
  <si>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</si>
  <si>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</si>
  <si>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</si>
  <si>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</si>
  <si>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</si>
  <si>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</si>
  <si>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</si>
  <si>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</si>
  <si>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</si>
  <si>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</si>
  <si>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</si>
  <si>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</si>
  <si>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</si>
  <si>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</si>
  <si>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</si>
  <si>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</si>
  <si>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</si>
  <si>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</si>
  <si>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</si>
  <si>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</si>
  <si>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</si>
  <si>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</si>
  <si>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</si>
  <si>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</si>
  <si>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</si>
  <si>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</si>
  <si>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</si>
  <si>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</si>
  <si>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</si>
  <si>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</si>
  <si>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</si>
  <si>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</si>
  <si>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</si>
  <si>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</si>
  <si>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</si>
  <si>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</si>
  <si>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</si>
  <si>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</si>
  <si>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</si>
  <si>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</si>
  <si>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</si>
  <si>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</si>
  <si>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</si>
  <si>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</si>
  <si>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</si>
  <si>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</si>
  <si>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</si>
  <si>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</si>
  <si>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</si>
  <si>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</si>
  <si>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</si>
  <si>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</si>
  <si>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</si>
  <si>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</si>
  <si>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</si>
  <si>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</si>
  <si>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</si>
  <si>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</si>
  <si>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</si>
  <si>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</si>
  <si>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</si>
  <si>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</si>
  <si>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</si>
  <si>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</si>
  <si>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</si>
  <si>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</si>
  <si>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</si>
  <si>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</si>
  <si>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</si>
  <si>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</si>
  <si>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</si>
  <si>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</si>
  <si>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</si>
  <si>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</si>
  <si>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</si>
  <si>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</si>
  <si>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</si>
  <si>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</si>
  <si>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</si>
  <si>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</si>
  <si>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</si>
  <si>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</si>
  <si>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</si>
  <si>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</si>
  <si>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</si>
  <si>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</si>
  <si>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</si>
  <si>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</si>
  <si>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</si>
  <si>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</si>
  <si>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</si>
  <si>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</si>
  <si>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</si>
  <si>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</si>
  <si>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</si>
  <si>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</si>
  <si>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</si>
  <si>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</si>
  <si>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</si>
  <si>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</si>
  <si>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</si>
  <si>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</si>
  <si>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</si>
  <si>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</si>
  <si>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</si>
  <si>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</si>
  <si>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</si>
  <si>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SILS</t>
  </si>
  <si>
    <t>"СИЛВЭР ЛАЙТ СЕКЮРИТИЗ ҮЦК" ХХК</t>
  </si>
  <si>
    <t>5-р сарын арилжааны дүн</t>
  </si>
  <si>
    <t xml:space="preserve">2018 оны 05 дугаар сарын 31-ны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</si>
</sst>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/>
    </xf>
    <xf numFmtId="165" fontId="2" fillId="4" borderId="6" xfId="15" applyNumberFormat="1" applyFont="1" applyFill="1" applyBorder="1" applyAlignment="1">
      <alignment horizontal="center" vertical="center" wrapText="1"/>
    </xf>
    <xf numFmtId="9" fontId="8" fillId="2" borderId="7" xfId="15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929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</v>
          </cell>
          <cell r="AA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2183277459.56</v>
          </cell>
          <cell r="AA16">
            <v>7330819697.67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8578970.37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29748104.11</v>
          </cell>
          <cell r="AA21">
            <v>75008659.61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2285875719.91</v>
          </cell>
          <cell r="AA23">
            <v>36943722922.09999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74201541.32</v>
          </cell>
          <cell r="AA28">
            <v>197551284.04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222156896.7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2811778812.06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5149175589.280001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546159744.02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259287728.76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819917597.03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57485374.9</v>
          </cell>
          <cell r="AA52">
            <v>64973326.4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190152600.7</v>
          </cell>
          <cell r="AA54">
            <v>420302240.7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1131409013.6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</v>
          </cell>
          <cell r="AA61">
            <v>3727298548.18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225094113.45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50629792.19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</v>
          </cell>
          <cell r="AA67">
            <v>308579810.19</v>
          </cell>
        </row>
        <row r="68">
          <cell r="B68" t="str">
            <v>нийт</v>
          </cell>
          <cell r="D68">
            <v>28587546</v>
          </cell>
          <cell r="E68">
            <v>4400118257.030002</v>
          </cell>
          <cell r="F68">
            <v>28587546</v>
          </cell>
          <cell r="G68">
            <v>4400118257.030001</v>
          </cell>
          <cell r="H68">
            <v>8800236514.060001</v>
          </cell>
          <cell r="I68">
            <v>16925100</v>
          </cell>
          <cell r="J68">
            <v>6431538000</v>
          </cell>
          <cell r="K68">
            <v>16925100</v>
          </cell>
          <cell r="L68">
            <v>6431538000</v>
          </cell>
          <cell r="M68">
            <v>12863076000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15370</v>
          </cell>
          <cell r="U68">
            <v>604171340</v>
          </cell>
          <cell r="V68">
            <v>15370</v>
          </cell>
          <cell r="W68">
            <v>604171340</v>
          </cell>
          <cell r="X68">
            <v>1208342680</v>
          </cell>
          <cell r="Y68">
            <v>91056032</v>
          </cell>
          <cell r="Z68">
            <v>22871655194.06</v>
          </cell>
          <cell r="AA68">
            <v>127933138518.59995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G27" sqref="G2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3.140625" style="1" customWidth="1"/>
    <col min="5" max="5" width="14.57421875" style="1" customWidth="1"/>
    <col min="6" max="6" width="13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14.57421875" style="1" customWidth="1"/>
    <col min="12" max="12" width="17.574218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4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</row>
    <row r="10" ht="15.75"/>
    <row r="11" spans="12:15" ht="15" customHeight="1" thickBot="1">
      <c r="L11" s="42" t="s">
        <v>138</v>
      </c>
      <c r="M11" s="42"/>
      <c r="N11" s="42"/>
      <c r="O11" s="42"/>
    </row>
    <row r="12" spans="1:15" ht="14.45" customHeight="1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137</v>
      </c>
      <c r="H12" s="47"/>
      <c r="I12" s="47"/>
      <c r="J12" s="47"/>
      <c r="K12" s="47"/>
      <c r="L12" s="47"/>
      <c r="M12" s="47"/>
      <c r="N12" s="49" t="s">
        <v>131</v>
      </c>
      <c r="O12" s="50"/>
    </row>
    <row r="13" spans="1:17" s="8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51"/>
      <c r="O13" s="52"/>
      <c r="P13" s="28"/>
      <c r="Q13" s="10"/>
    </row>
    <row r="14" spans="1:17" s="8" customFormat="1" ht="33.75" customHeight="1">
      <c r="A14" s="44"/>
      <c r="B14" s="46"/>
      <c r="C14" s="46"/>
      <c r="D14" s="46"/>
      <c r="E14" s="46"/>
      <c r="F14" s="46"/>
      <c r="G14" s="57" t="s">
        <v>5</v>
      </c>
      <c r="H14" s="58"/>
      <c r="I14" s="59"/>
      <c r="J14" s="57" t="s">
        <v>133</v>
      </c>
      <c r="K14" s="58"/>
      <c r="L14" s="59"/>
      <c r="M14" s="55" t="s">
        <v>6</v>
      </c>
      <c r="N14" s="34" t="s">
        <v>7</v>
      </c>
      <c r="O14" s="36" t="s">
        <v>8</v>
      </c>
      <c r="P14" s="28"/>
      <c r="Q14" s="10"/>
    </row>
    <row r="15" spans="1:17" s="8" customFormat="1" ht="55.9" customHeight="1">
      <c r="A15" s="44"/>
      <c r="B15" s="46"/>
      <c r="C15" s="46"/>
      <c r="D15" s="16" t="s">
        <v>9</v>
      </c>
      <c r="E15" s="16" t="s">
        <v>10</v>
      </c>
      <c r="F15" s="16" t="s">
        <v>11</v>
      </c>
      <c r="G15" s="30" t="s">
        <v>134</v>
      </c>
      <c r="H15" s="11" t="s">
        <v>130</v>
      </c>
      <c r="I15" s="30" t="s">
        <v>132</v>
      </c>
      <c r="J15" s="30" t="s">
        <v>134</v>
      </c>
      <c r="K15" s="30" t="s">
        <v>130</v>
      </c>
      <c r="L15" s="30" t="s">
        <v>132</v>
      </c>
      <c r="M15" s="56"/>
      <c r="N15" s="35"/>
      <c r="O15" s="37"/>
      <c r="P15" s="28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1231893339.9099998</v>
      </c>
      <c r="H16" s="17">
        <f>VLOOKUP(B16,'[1]Brokers'!$B$9:$X$67,23,0)</f>
        <v>919601080</v>
      </c>
      <c r="I16" s="17">
        <f>VLOOKUP(B16,'[1]Brokers'!$B$9:$Q$67,16,0)</f>
        <v>0</v>
      </c>
      <c r="J16" s="17">
        <f>VLOOKUP(B16,'[1]Brokers'!$B$9:$S$67,12,0)</f>
        <v>134381300</v>
      </c>
      <c r="K16" s="17">
        <f>VLOOKUP(B16,'[2]Brokers'!$B$9:$S$66,18,0)</f>
        <v>0</v>
      </c>
      <c r="L16" s="17">
        <v>0</v>
      </c>
      <c r="M16" s="18">
        <f>L16+I16+J16+H16+G16</f>
        <v>2285875719.91</v>
      </c>
      <c r="N16" s="17">
        <f>VLOOKUP(B16,'[3]Sheet5'!$B$9:$AA$68,26,0)</f>
        <v>36943722922.09999</v>
      </c>
      <c r="O16" s="32">
        <f aca="true" t="shared" si="0" ref="O16:O59">N16/$N$75</f>
        <v>0.2887736777967721</v>
      </c>
      <c r="P16" s="29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VLOOKUP(B17,'[1]Brokers'!$B$9:$H$67,7,0)</f>
        <v>445698157.03000003</v>
      </c>
      <c r="H17" s="17">
        <f>VLOOKUP(B17,'[1]Brokers'!$B$9:$X$67,23,0)</f>
        <v>0</v>
      </c>
      <c r="I17" s="17">
        <f>VLOOKUP(B17,'[1]Brokers'!$B$9:$Q$67,16,0)</f>
        <v>0</v>
      </c>
      <c r="J17" s="17">
        <f>VLOOKUP(B17,'[1]Brokers'!$B$9:$S$67,12,0)</f>
        <v>374219440</v>
      </c>
      <c r="K17" s="17">
        <v>0</v>
      </c>
      <c r="L17" s="17">
        <v>0</v>
      </c>
      <c r="M17" s="18">
        <f aca="true" t="shared" si="1" ref="M17:M47">L17+I17+J17+H17+G17</f>
        <v>819917597.03</v>
      </c>
      <c r="N17" s="17">
        <f>VLOOKUP(B17,'[3]Sheet5'!$B$9:$AA$68,26,0)</f>
        <v>24848928994.730003</v>
      </c>
      <c r="O17" s="32">
        <f t="shared" si="0"/>
        <v>0.19423371678728316</v>
      </c>
      <c r="P17" s="29"/>
    </row>
    <row r="18" spans="1:16" ht="15">
      <c r="A18" s="12">
        <v>3</v>
      </c>
      <c r="B18" s="13" t="s">
        <v>31</v>
      </c>
      <c r="C18" s="14" t="s">
        <v>32</v>
      </c>
      <c r="D18" s="15" t="s">
        <v>14</v>
      </c>
      <c r="E18" s="16" t="s">
        <v>14</v>
      </c>
      <c r="F18" s="16"/>
      <c r="G18" s="17">
        <f>VLOOKUP(B18,'[1]Brokers'!$B$9:$H$67,7,0)</f>
        <v>1216431532.06</v>
      </c>
      <c r="H18" s="17">
        <f>VLOOKUP(B18,'[1]Brokers'!$B$9:$X$67,23,0)</f>
        <v>19200000</v>
      </c>
      <c r="I18" s="17">
        <f>VLOOKUP(B18,'[1]Brokers'!$B$9:$Q$67,16,0)</f>
        <v>0</v>
      </c>
      <c r="J18" s="17">
        <f>VLOOKUP(B18,'[1]Brokers'!$B$9:$S$67,12,0)</f>
        <v>1576147280</v>
      </c>
      <c r="K18" s="17">
        <v>0</v>
      </c>
      <c r="L18" s="17">
        <v>0</v>
      </c>
      <c r="M18" s="18">
        <f>L18+I18+J18+H18+G18</f>
        <v>2811778812.06</v>
      </c>
      <c r="N18" s="17">
        <f>VLOOKUP(B18,'[3]Sheet5'!$B$9:$AA$68,26,0)</f>
        <v>16203381187.349998</v>
      </c>
      <c r="O18" s="32">
        <f t="shared" si="0"/>
        <v>0.1266550744785662</v>
      </c>
      <c r="P18" s="29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VLOOKUP(B19,'[1]Brokers'!$B$9:$H$67,7,0)</f>
        <v>1045442928.3100001</v>
      </c>
      <c r="H19" s="17">
        <f>VLOOKUP(B19,'[1]Brokers'!$B$9:$X$67,23,0)</f>
        <v>0</v>
      </c>
      <c r="I19" s="17">
        <f>VLOOKUP(B19,'[1]Brokers'!$B$9:$Q$67,16,0)</f>
        <v>0</v>
      </c>
      <c r="J19" s="17">
        <f>VLOOKUP(B19,'[1]Brokers'!$B$9:$S$67,12,0)</f>
        <v>7172948020</v>
      </c>
      <c r="K19" s="17">
        <v>0</v>
      </c>
      <c r="L19" s="17">
        <v>0</v>
      </c>
      <c r="M19" s="18">
        <f>L19+I19+J19+H19+G19</f>
        <v>8218390948.31</v>
      </c>
      <c r="N19" s="17">
        <f>VLOOKUP(B19,'[3]Sheet5'!$B$9:$AA$68,26,0)</f>
        <v>10301784132.34</v>
      </c>
      <c r="O19" s="32">
        <f t="shared" si="0"/>
        <v>0.08052475106629425</v>
      </c>
      <c r="P19" s="29"/>
    </row>
    <row r="20" spans="1:16" ht="15">
      <c r="A20" s="12">
        <v>5</v>
      </c>
      <c r="B20" s="13" t="s">
        <v>45</v>
      </c>
      <c r="C20" s="14" t="s">
        <v>46</v>
      </c>
      <c r="D20" s="15" t="s">
        <v>14</v>
      </c>
      <c r="E20" s="16"/>
      <c r="F20" s="16"/>
      <c r="G20" s="17">
        <f>VLOOKUP(B20,'[1]Brokers'!$B$9:$H$67,7,0)</f>
        <v>114447038</v>
      </c>
      <c r="H20" s="17">
        <f>VLOOKUP(B20,'[1]Brokers'!$B$9:$X$67,23,0)</f>
        <v>0</v>
      </c>
      <c r="I20" s="17">
        <f>VLOOKUP(B20,'[1]Brokers'!$B$9:$Q$67,16,0)</f>
        <v>0</v>
      </c>
      <c r="J20" s="17">
        <f>VLOOKUP(B20,'[1]Brokers'!$B$9:$S$67,12,0)</f>
        <v>15373280</v>
      </c>
      <c r="K20" s="17">
        <v>0</v>
      </c>
      <c r="L20" s="17">
        <v>0</v>
      </c>
      <c r="M20" s="18">
        <f t="shared" si="1"/>
        <v>129820318</v>
      </c>
      <c r="N20" s="17">
        <f>VLOOKUP(B20,'[3]Sheet5'!$B$9:$AA$68,26,0)</f>
        <v>7731202868.85</v>
      </c>
      <c r="O20" s="32">
        <f t="shared" si="0"/>
        <v>0.06043158917520011</v>
      </c>
      <c r="P20" s="29"/>
    </row>
    <row r="21" spans="1:16" ht="15">
      <c r="A21" s="12">
        <v>6</v>
      </c>
      <c r="B21" s="13" t="s">
        <v>12</v>
      </c>
      <c r="C21" s="14" t="s">
        <v>13</v>
      </c>
      <c r="D21" s="15" t="s">
        <v>14</v>
      </c>
      <c r="E21" s="16" t="s">
        <v>14</v>
      </c>
      <c r="F21" s="16" t="s">
        <v>14</v>
      </c>
      <c r="G21" s="17">
        <f>VLOOKUP(B21,'[1]Brokers'!$B$9:$H$67,7,0)</f>
        <v>983512959.5600001</v>
      </c>
      <c r="H21" s="17">
        <f>VLOOKUP(B21,'[1]Brokers'!$B$9:$X$67,23,0)</f>
        <v>269541600</v>
      </c>
      <c r="I21" s="17">
        <f>VLOOKUP(B21,'[1]Brokers'!$B$9:$Q$67,16,0)</f>
        <v>0</v>
      </c>
      <c r="J21" s="17">
        <f>VLOOKUP(B21,'[1]Brokers'!$B$9:$S$67,12,0)</f>
        <v>930222900</v>
      </c>
      <c r="K21" s="17">
        <v>0</v>
      </c>
      <c r="L21" s="17">
        <v>0</v>
      </c>
      <c r="M21" s="18">
        <f t="shared" si="1"/>
        <v>2183277459.56</v>
      </c>
      <c r="N21" s="17">
        <f>VLOOKUP(B21,'[3]Sheet5'!$B$9:$AA$68,26,0)</f>
        <v>7330819697.67</v>
      </c>
      <c r="O21" s="32">
        <f t="shared" si="0"/>
        <v>0.05730196087235199</v>
      </c>
      <c r="P21" s="29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617003688.63</v>
      </c>
      <c r="H22" s="17">
        <f>VLOOKUP(B22,'[1]Brokers'!$B$9:$X$67,23,0)</f>
        <v>0</v>
      </c>
      <c r="I22" s="17">
        <f>VLOOKUP(B22,'[1]Brokers'!$B$9:$Q$67,16,0)</f>
        <v>0</v>
      </c>
      <c r="J22" s="17">
        <f>VLOOKUP(B22,'[1]Brokers'!$B$9:$S$67,12,0)</f>
        <v>354408520</v>
      </c>
      <c r="K22" s="17">
        <v>0</v>
      </c>
      <c r="L22" s="17">
        <v>0</v>
      </c>
      <c r="M22" s="18">
        <f t="shared" si="1"/>
        <v>971412208.63</v>
      </c>
      <c r="N22" s="17">
        <f>VLOOKUP(B22,'[3]Sheet5'!$B$9:$AA$68,26,0)</f>
        <v>5149175589.280001</v>
      </c>
      <c r="O22" s="32">
        <f t="shared" si="0"/>
        <v>0.04024895854901092</v>
      </c>
      <c r="P22" s="29"/>
    </row>
    <row r="23" spans="1:17" s="8" customFormat="1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VLOOKUP(B23,'[1]Brokers'!$B$9:$H$67,7,0)</f>
        <v>644901033.4000001</v>
      </c>
      <c r="H23" s="17">
        <f>VLOOKUP(B23,'[1]Brokers'!$B$9:$X$67,23,0)</f>
        <v>0</v>
      </c>
      <c r="I23" s="17">
        <f>VLOOKUP(B23,'[1]Brokers'!$B$9:$Q$67,16,0)</f>
        <v>0</v>
      </c>
      <c r="J23" s="17">
        <f>VLOOKUP(B23,'[1]Brokers'!$B$9:$S$67,12,0)</f>
        <v>486939220</v>
      </c>
      <c r="K23" s="17">
        <v>0</v>
      </c>
      <c r="L23" s="17">
        <v>0</v>
      </c>
      <c r="M23" s="18">
        <f t="shared" si="1"/>
        <v>1131840253.4</v>
      </c>
      <c r="N23" s="17">
        <f>VLOOKUP(B23,'[3]Sheet5'!$B$9:$AA$68,26,0)</f>
        <v>3727298548.18</v>
      </c>
      <c r="O23" s="32">
        <f t="shared" si="0"/>
        <v>0.029134738593457516</v>
      </c>
      <c r="P23" s="29"/>
      <c r="Q23" s="10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VLOOKUP(B24,'[1]Brokers'!$B$9:$H$67,7,0)</f>
        <v>555030713.6</v>
      </c>
      <c r="H24" s="17">
        <f>VLOOKUP(B24,'[1]Brokers'!$B$9:$X$67,23,0)</f>
        <v>0</v>
      </c>
      <c r="I24" s="17">
        <f>VLOOKUP(B24,'[1]Brokers'!$B$9:$Q$67,16,0)</f>
        <v>0</v>
      </c>
      <c r="J24" s="17">
        <f>VLOOKUP(B24,'[1]Brokers'!$B$9:$S$67,12,0)</f>
        <v>576378300</v>
      </c>
      <c r="K24" s="17">
        <v>0</v>
      </c>
      <c r="L24" s="17">
        <v>0</v>
      </c>
      <c r="M24" s="18">
        <f t="shared" si="1"/>
        <v>1131409013.6</v>
      </c>
      <c r="N24" s="17">
        <f>VLOOKUP(B24,'[3]Sheet5'!$B$9:$AA$68,26,0)</f>
        <v>3352350323.0099998</v>
      </c>
      <c r="O24" s="32">
        <f t="shared" si="0"/>
        <v>0.026203924658055728</v>
      </c>
      <c r="P24" s="29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328263184.02</v>
      </c>
      <c r="H25" s="17">
        <f>VLOOKUP(B25,'[1]Brokers'!$B$9:$X$67,23,0)</f>
        <v>0</v>
      </c>
      <c r="I25" s="17">
        <f>VLOOKUP(B25,'[1]Brokers'!$B$9:$Q$67,16,0)</f>
        <v>0</v>
      </c>
      <c r="J25" s="17">
        <f>VLOOKUP(B25,'[1]Brokers'!$B$9:$S$67,12,0)</f>
        <v>217896560</v>
      </c>
      <c r="K25" s="17">
        <v>0</v>
      </c>
      <c r="L25" s="17">
        <v>0</v>
      </c>
      <c r="M25" s="18">
        <f>L25+I25+J25+H25+G25</f>
        <v>546159744.02</v>
      </c>
      <c r="N25" s="17">
        <f>VLOOKUP(B25,'[3]Sheet5'!$B$9:$AA$68,26,0)</f>
        <v>2700335529.2000003</v>
      </c>
      <c r="O25" s="32">
        <f t="shared" si="0"/>
        <v>0.021107396883000756</v>
      </c>
      <c r="P25" s="29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351573206.28999996</v>
      </c>
      <c r="H26" s="17">
        <f>VLOOKUP(B26,'[1]Brokers'!$B$9:$X$67,23,0)</f>
        <v>0</v>
      </c>
      <c r="I26" s="17">
        <f>VLOOKUP(B26,'[1]Brokers'!$B$9:$Q$67,16,0)</f>
        <v>0</v>
      </c>
      <c r="J26" s="17">
        <f>VLOOKUP(B26,'[1]Brokers'!$B$9:$S$67,12,0)</f>
        <v>57717440</v>
      </c>
      <c r="K26" s="17">
        <v>0</v>
      </c>
      <c r="L26" s="17">
        <v>0</v>
      </c>
      <c r="M26" s="18">
        <f t="shared" si="1"/>
        <v>409290646.28999996</v>
      </c>
      <c r="N26" s="17">
        <f>VLOOKUP(B26,'[3]Sheet5'!$B$9:$AA$68,26,0)</f>
        <v>2140681599.1100001</v>
      </c>
      <c r="O26" s="32">
        <f t="shared" si="0"/>
        <v>0.01673281546828284</v>
      </c>
      <c r="P26" s="29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VLOOKUP(B27,'[1]Brokers'!$B$9:$H$67,7,0)</f>
        <v>118506844.59</v>
      </c>
      <c r="H27" s="17">
        <f>VLOOKUP(B27,'[1]Brokers'!$B$9:$X$67,23,0)</f>
        <v>0</v>
      </c>
      <c r="I27" s="17">
        <f>VLOOKUP(B27,'[1]Brokers'!$B$9:$Q$67,16,0)</f>
        <v>0</v>
      </c>
      <c r="J27" s="17">
        <f>VLOOKUP(B27,'[1]Brokers'!$B$9:$S$67,12,0)</f>
        <v>117740340</v>
      </c>
      <c r="K27" s="17">
        <v>0</v>
      </c>
      <c r="L27" s="17">
        <v>0</v>
      </c>
      <c r="M27" s="18">
        <f t="shared" si="1"/>
        <v>236247184.59</v>
      </c>
      <c r="N27" s="17">
        <f>VLOOKUP(B27,'[3]Sheet5'!$B$9:$AA$68,26,0)</f>
        <v>1218568591.4999998</v>
      </c>
      <c r="O27" s="32">
        <f t="shared" si="0"/>
        <v>0.009525042577790232</v>
      </c>
      <c r="P27" s="29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VLOOKUP(B28,'[1]Brokers'!$B$9:$H$67,7,0)</f>
        <v>106428261.12</v>
      </c>
      <c r="H28" s="17">
        <f>VLOOKUP(B28,'[1]Brokers'!$B$9:$X$67,23,0)</f>
        <v>0</v>
      </c>
      <c r="I28" s="17">
        <f>VLOOKUP(B28,'[1]Brokers'!$B$9:$Q$67,16,0)</f>
        <v>0</v>
      </c>
      <c r="J28" s="17">
        <f>VLOOKUP(B28,'[1]Brokers'!$B$9:$S$67,12,0)</f>
        <v>37932360</v>
      </c>
      <c r="K28" s="17">
        <v>0</v>
      </c>
      <c r="L28" s="17">
        <v>0</v>
      </c>
      <c r="M28" s="18">
        <f t="shared" si="1"/>
        <v>144360621.12</v>
      </c>
      <c r="N28" s="17">
        <f>VLOOKUP(B28,'[3]Sheet5'!$B$9:$AA$68,26,0)</f>
        <v>741122468.11</v>
      </c>
      <c r="O28" s="32">
        <f t="shared" si="0"/>
        <v>0.005793045310166058</v>
      </c>
      <c r="P28" s="29"/>
    </row>
    <row r="29" spans="1:16" ht="15">
      <c r="A29" s="12">
        <v>14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VLOOKUP(B29,'[1]Brokers'!$B$9:$H$67,7,0)</f>
        <v>50628208.760000005</v>
      </c>
      <c r="H29" s="17">
        <f>VLOOKUP(B29,'[1]Brokers'!$B$9:$X$67,23,0)</f>
        <v>0</v>
      </c>
      <c r="I29" s="17">
        <f>VLOOKUP(B29,'[1]Brokers'!$B$9:$Q$67,16,0)</f>
        <v>0</v>
      </c>
      <c r="J29" s="17">
        <f>VLOOKUP(B29,'[1]Brokers'!$B$9:$S$67,12,0)</f>
        <v>208659520</v>
      </c>
      <c r="K29" s="17">
        <v>0</v>
      </c>
      <c r="L29" s="17">
        <v>0</v>
      </c>
      <c r="M29" s="18">
        <f aca="true" t="shared" si="2" ref="M29">L29+I29+J29+H29+G29</f>
        <v>259287728.76</v>
      </c>
      <c r="N29" s="17">
        <f>VLOOKUP(B29,'[3]Sheet5'!$B$9:$AA$68,26,0)</f>
        <v>505677803.09000003</v>
      </c>
      <c r="O29" s="32">
        <f t="shared" si="0"/>
        <v>0.0039526725361817075</v>
      </c>
      <c r="P29" s="29"/>
    </row>
    <row r="30" spans="1:16" ht="15">
      <c r="A30" s="12">
        <v>15</v>
      </c>
      <c r="B30" s="13" t="s">
        <v>61</v>
      </c>
      <c r="C30" s="14" t="s">
        <v>62</v>
      </c>
      <c r="D30" s="15" t="s">
        <v>14</v>
      </c>
      <c r="E30" s="16" t="s">
        <v>14</v>
      </c>
      <c r="F30" s="16" t="s">
        <v>14</v>
      </c>
      <c r="G30" s="17">
        <f>VLOOKUP(B30,'[1]Brokers'!$B$9:$H$67,7,0)</f>
        <v>167322136.7</v>
      </c>
      <c r="H30" s="17">
        <f>VLOOKUP(B30,'[1]Brokers'!$B$9:$X$67,23,0)</f>
        <v>0</v>
      </c>
      <c r="I30" s="17">
        <f>VLOOKUP(B30,'[1]Brokers'!$B$9:$Q$67,16,0)</f>
        <v>0</v>
      </c>
      <c r="J30" s="17">
        <f>VLOOKUP(B30,'[1]Brokers'!$B$9:$S$67,12,0)</f>
        <v>54834760</v>
      </c>
      <c r="K30" s="17">
        <v>0</v>
      </c>
      <c r="L30" s="17">
        <v>0</v>
      </c>
      <c r="M30" s="18">
        <f>L30+I30+J30+H30+G30</f>
        <v>222156896.7</v>
      </c>
      <c r="N30" s="17">
        <f>VLOOKUP(B30,'[3]Sheet5'!$B$9:$AA$68,26,0)</f>
        <v>471046166.28999996</v>
      </c>
      <c r="O30" s="32">
        <f t="shared" si="0"/>
        <v>0.0036819714715395305</v>
      </c>
      <c r="P30" s="29"/>
    </row>
    <row r="31" spans="1:16" ht="1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VLOOKUP(B31,'[1]Brokers'!$B$9:$H$67,7,0)</f>
        <v>32330861.09</v>
      </c>
      <c r="H31" s="17">
        <f>VLOOKUP(B31,'[1]Brokers'!$B$9:$X$67,23,0)</f>
        <v>0</v>
      </c>
      <c r="I31" s="17">
        <f>VLOOKUP(B31,'[1]Brokers'!$B$9:$Q$67,16,0)</f>
        <v>0</v>
      </c>
      <c r="J31" s="17">
        <f>VLOOKUP(B31,'[1]Brokers'!$B$9:$S$67,12,0)</f>
        <v>20289340</v>
      </c>
      <c r="K31" s="17">
        <v>0</v>
      </c>
      <c r="L31" s="17">
        <v>0</v>
      </c>
      <c r="M31" s="18">
        <f>L31+I31+J31+H31+G31</f>
        <v>52620201.09</v>
      </c>
      <c r="N31" s="17">
        <f>VLOOKUP(B31,'[3]Sheet5'!$B$9:$AA$68,26,0)</f>
        <v>422637671.31000006</v>
      </c>
      <c r="O31" s="32">
        <f t="shared" si="0"/>
        <v>0.003303582450989066</v>
      </c>
      <c r="P31" s="29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190000600.7</v>
      </c>
      <c r="H32" s="17">
        <f>VLOOKUP(B32,'[1]Brokers'!$B$9:$X$67,23,0)</f>
        <v>0</v>
      </c>
      <c r="I32" s="17">
        <f>VLOOKUP(B32,'[1]Brokers'!$B$9:$Q$67,16,0)</f>
        <v>0</v>
      </c>
      <c r="J32" s="17">
        <f>VLOOKUP(B32,'[1]Brokers'!$B$9:$S$67,12,0)</f>
        <v>152000</v>
      </c>
      <c r="K32" s="17">
        <v>0</v>
      </c>
      <c r="L32" s="17">
        <v>0</v>
      </c>
      <c r="M32" s="18">
        <f aca="true" t="shared" si="3" ref="M32">L32+I32+J32+H32+G32</f>
        <v>190152600.7</v>
      </c>
      <c r="N32" s="17">
        <f>VLOOKUP(B32,'[3]Sheet5'!$B$9:$AA$68,26,0)</f>
        <v>420302240.7</v>
      </c>
      <c r="O32" s="32">
        <f t="shared" si="0"/>
        <v>0.0032853273637064185</v>
      </c>
      <c r="P32" s="29"/>
    </row>
    <row r="33" spans="1:16" ht="15">
      <c r="A33" s="12">
        <v>18</v>
      </c>
      <c r="B33" s="13" t="s">
        <v>83</v>
      </c>
      <c r="C33" s="14" t="s">
        <v>84</v>
      </c>
      <c r="D33" s="15" t="s">
        <v>14</v>
      </c>
      <c r="E33" s="16"/>
      <c r="F33" s="16"/>
      <c r="G33" s="17">
        <f>VLOOKUP(B33,'[1]Brokers'!$B$9:$H$67,7,0)</f>
        <v>18846230.9</v>
      </c>
      <c r="H33" s="17">
        <f>VLOOKUP(B33,'[1]Brokers'!$B$9:$X$67,23,0)</f>
        <v>0</v>
      </c>
      <c r="I33" s="17">
        <f>VLOOKUP(B33,'[1]Brokers'!$B$9:$Q$67,16,0)</f>
        <v>0</v>
      </c>
      <c r="J33" s="17">
        <f>VLOOKUP(B33,'[1]Brokers'!$B$9:$S$67,12,0)</f>
        <v>25173860</v>
      </c>
      <c r="K33" s="17">
        <v>0</v>
      </c>
      <c r="L33" s="17">
        <v>0</v>
      </c>
      <c r="M33" s="18">
        <f t="shared" si="1"/>
        <v>44020090.9</v>
      </c>
      <c r="N33" s="17">
        <f>VLOOKUP(B33,'[3]Sheet5'!$B$9:$AA$68,26,0)</f>
        <v>416174090.78999996</v>
      </c>
      <c r="O33" s="32">
        <f t="shared" si="0"/>
        <v>0.0032530593371590997</v>
      </c>
      <c r="P33" s="29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VLOOKUP(B34,'[1]Brokers'!$B$9:$H$67,7,0)</f>
        <v>17760636.75</v>
      </c>
      <c r="H34" s="17">
        <f>VLOOKUP(B34,'[1]Brokers'!$B$9:$X$67,23,0)</f>
        <v>0</v>
      </c>
      <c r="I34" s="17">
        <f>VLOOKUP(B34,'[1]Brokers'!$B$9:$Q$67,16,0)</f>
        <v>0</v>
      </c>
      <c r="J34" s="17">
        <f>VLOOKUP(B34,'[1]Brokers'!$B$9:$S$67,12,0)</f>
        <v>48342080</v>
      </c>
      <c r="K34" s="17">
        <v>0</v>
      </c>
      <c r="L34" s="17">
        <v>0</v>
      </c>
      <c r="M34" s="18">
        <f t="shared" si="1"/>
        <v>66102716.75</v>
      </c>
      <c r="N34" s="17">
        <f>VLOOKUP(B34,'[3]Sheet5'!$B$9:$AA$68,26,0)</f>
        <v>398978271.73</v>
      </c>
      <c r="O34" s="32">
        <f t="shared" si="0"/>
        <v>0.0031186467896431183</v>
      </c>
      <c r="P34" s="29"/>
    </row>
    <row r="35" spans="1:16" ht="15">
      <c r="A35" s="12">
        <v>20</v>
      </c>
      <c r="B35" s="13" t="s">
        <v>79</v>
      </c>
      <c r="C35" s="14" t="s">
        <v>80</v>
      </c>
      <c r="D35" s="15" t="s">
        <v>14</v>
      </c>
      <c r="E35" s="16"/>
      <c r="F35" s="16"/>
      <c r="G35" s="17">
        <f>VLOOKUP(B35,'[1]Brokers'!$B$9:$H$67,7,0)</f>
        <v>160728573.45</v>
      </c>
      <c r="H35" s="17">
        <f>VLOOKUP(B35,'[1]Brokers'!$B$9:$X$67,23,0)</f>
        <v>0</v>
      </c>
      <c r="I35" s="17">
        <f>VLOOKUP(B35,'[1]Brokers'!$B$9:$Q$67,16,0)</f>
        <v>0</v>
      </c>
      <c r="J35" s="17">
        <f>VLOOKUP(B35,'[1]Brokers'!$B$9:$S$67,12,0)</f>
        <v>64365540</v>
      </c>
      <c r="K35" s="17">
        <v>0</v>
      </c>
      <c r="L35" s="17">
        <v>0</v>
      </c>
      <c r="M35" s="18">
        <f aca="true" t="shared" si="4" ref="M35:M40">L35+I35+J35+H35+G35</f>
        <v>225094113.45</v>
      </c>
      <c r="N35" s="17">
        <f>VLOOKUP(B35,'[3]Sheet5'!$B$9:$AA$68,26,0)</f>
        <v>383721374.15999997</v>
      </c>
      <c r="O35" s="32">
        <f t="shared" si="0"/>
        <v>0.0029993899829496603</v>
      </c>
      <c r="P35" s="29"/>
    </row>
    <row r="36" spans="1:16" ht="15">
      <c r="A36" s="12">
        <v>21</v>
      </c>
      <c r="B36" s="13" t="s">
        <v>47</v>
      </c>
      <c r="C36" s="14" t="s">
        <v>48</v>
      </c>
      <c r="D36" s="15" t="s">
        <v>14</v>
      </c>
      <c r="E36" s="16"/>
      <c r="F36" s="16"/>
      <c r="G36" s="17">
        <f>VLOOKUP(B36,'[1]Brokers'!$B$9:$H$67,7,0)</f>
        <v>42539637.56</v>
      </c>
      <c r="H36" s="17">
        <f>VLOOKUP(B36,'[1]Brokers'!$B$9:$X$67,23,0)</f>
        <v>0</v>
      </c>
      <c r="I36" s="17">
        <f>VLOOKUP(B36,'[1]Brokers'!$B$9:$Q$67,16,0)</f>
        <v>0</v>
      </c>
      <c r="J36" s="17">
        <f>VLOOKUP(B36,'[1]Brokers'!$B$9:$S$67,12,0)</f>
        <v>54953320</v>
      </c>
      <c r="K36" s="17">
        <v>0</v>
      </c>
      <c r="L36" s="17">
        <v>0</v>
      </c>
      <c r="M36" s="18">
        <f t="shared" si="4"/>
        <v>97492957.56</v>
      </c>
      <c r="N36" s="17">
        <f>VLOOKUP(B36,'[3]Sheet5'!$B$9:$AA$68,26,0)</f>
        <v>308579810.19</v>
      </c>
      <c r="O36" s="32">
        <f t="shared" si="0"/>
        <v>0.0024120397088916584</v>
      </c>
      <c r="P36" s="29"/>
    </row>
    <row r="37" spans="1:16" ht="15">
      <c r="A37" s="12">
        <v>22</v>
      </c>
      <c r="B37" s="13" t="s">
        <v>17</v>
      </c>
      <c r="C37" s="14" t="s">
        <v>18</v>
      </c>
      <c r="D37" s="15" t="s">
        <v>14</v>
      </c>
      <c r="E37" s="16" t="s">
        <v>14</v>
      </c>
      <c r="F37" s="16" t="s">
        <v>14</v>
      </c>
      <c r="G37" s="17">
        <f>VLOOKUP(B37,'[1]Brokers'!$B$9:$H$67,7,0)</f>
        <v>9862185</v>
      </c>
      <c r="H37" s="17">
        <f>VLOOKUP(B37,'[1]Brokers'!$B$9:$X$67,23,0)</f>
        <v>0</v>
      </c>
      <c r="I37" s="17">
        <f>VLOOKUP(B37,'[1]Brokers'!$B$9:$Q$67,16,0)</f>
        <v>0</v>
      </c>
      <c r="J37" s="17">
        <f>VLOOKUP(B37,'[1]Brokers'!$B$9:$S$67,12,0)</f>
        <v>17964500</v>
      </c>
      <c r="K37" s="17">
        <v>0</v>
      </c>
      <c r="L37" s="17">
        <v>0</v>
      </c>
      <c r="M37" s="18">
        <f t="shared" si="4"/>
        <v>27826685</v>
      </c>
      <c r="N37" s="17">
        <f>VLOOKUP(B37,'[3]Sheet5'!$B$9:$AA$68,26,0)</f>
        <v>274821604.32000005</v>
      </c>
      <c r="O37" s="32">
        <f t="shared" si="0"/>
        <v>0.0021481658896380807</v>
      </c>
      <c r="P37" s="29"/>
    </row>
    <row r="38" spans="1:16" ht="15">
      <c r="A38" s="12">
        <v>23</v>
      </c>
      <c r="B38" s="13" t="s">
        <v>77</v>
      </c>
      <c r="C38" s="14" t="s">
        <v>78</v>
      </c>
      <c r="D38" s="15" t="s">
        <v>14</v>
      </c>
      <c r="E38" s="16"/>
      <c r="F38" s="16"/>
      <c r="G38" s="17">
        <f>VLOOKUP(B38,'[1]Brokers'!$B$9:$H$67,7,0)</f>
        <v>19099974.92</v>
      </c>
      <c r="H38" s="17">
        <f>VLOOKUP(B38,'[1]Brokers'!$B$9:$X$67,23,0)</f>
        <v>0</v>
      </c>
      <c r="I38" s="17">
        <f>VLOOKUP(B38,'[1]Brokers'!$B$9:$Q$67,16,0)</f>
        <v>0</v>
      </c>
      <c r="J38" s="17">
        <f>VLOOKUP(B38,'[1]Brokers'!$B$9:$S$67,12,0)</f>
        <v>4949120</v>
      </c>
      <c r="K38" s="17">
        <v>0</v>
      </c>
      <c r="L38" s="17">
        <v>0</v>
      </c>
      <c r="M38" s="18">
        <f t="shared" si="4"/>
        <v>24049094.92</v>
      </c>
      <c r="N38" s="17">
        <f>VLOOKUP(B38,'[3]Sheet5'!$B$9:$AA$68,26,0)</f>
        <v>261173345.38000005</v>
      </c>
      <c r="O38" s="32">
        <f t="shared" si="0"/>
        <v>0.0020414831403673304</v>
      </c>
      <c r="P38" s="29"/>
    </row>
    <row r="39" spans="1:16" ht="15">
      <c r="A39" s="12">
        <v>24</v>
      </c>
      <c r="B39" s="13" t="s">
        <v>55</v>
      </c>
      <c r="C39" s="14" t="s">
        <v>56</v>
      </c>
      <c r="D39" s="15" t="s">
        <v>14</v>
      </c>
      <c r="E39" s="16"/>
      <c r="F39" s="16"/>
      <c r="G39" s="17">
        <f>VLOOKUP(B39,'[1]Brokers'!$B$9:$H$67,7,0)</f>
        <v>49243462.879999995</v>
      </c>
      <c r="H39" s="17">
        <f>VLOOKUP(B39,'[1]Brokers'!$B$9:$X$67,23,0)</f>
        <v>0</v>
      </c>
      <c r="I39" s="17">
        <f>VLOOKUP(B39,'[1]Brokers'!$B$9:$Q$67,16,0)</f>
        <v>0</v>
      </c>
      <c r="J39" s="17">
        <f>VLOOKUP(B39,'[1]Brokers'!$B$9:$S$67,12,0)</f>
        <v>7968600</v>
      </c>
      <c r="K39" s="17">
        <v>0</v>
      </c>
      <c r="L39" s="17">
        <v>0</v>
      </c>
      <c r="M39" s="18">
        <f t="shared" si="4"/>
        <v>57212062.879999995</v>
      </c>
      <c r="N39" s="17">
        <f>VLOOKUP(B39,'[3]Sheet5'!$B$9:$AA$68,26,0)</f>
        <v>255748243.92</v>
      </c>
      <c r="O39" s="32">
        <f t="shared" si="0"/>
        <v>0.001999077384338674</v>
      </c>
      <c r="P39" s="29"/>
    </row>
    <row r="40" spans="1:16" ht="15">
      <c r="A40" s="12">
        <v>25</v>
      </c>
      <c r="B40" s="13" t="s">
        <v>95</v>
      </c>
      <c r="C40" s="14" t="s">
        <v>96</v>
      </c>
      <c r="D40" s="15" t="s">
        <v>14</v>
      </c>
      <c r="E40" s="16" t="s">
        <v>14</v>
      </c>
      <c r="F40" s="16" t="s">
        <v>14</v>
      </c>
      <c r="G40" s="17">
        <f>VLOOKUP(B40,'[1]Brokers'!$B$9:$H$67,7,0)</f>
        <v>27146200.64</v>
      </c>
      <c r="H40" s="17">
        <f>VLOOKUP(B40,'[1]Brokers'!$B$9:$X$67,23,0)</f>
        <v>0</v>
      </c>
      <c r="I40" s="17">
        <f>VLOOKUP(B40,'[1]Brokers'!$B$9:$Q$67,16,0)</f>
        <v>0</v>
      </c>
      <c r="J40" s="17">
        <f>VLOOKUP(B40,'[1]Brokers'!$B$9:$S$67,12,0)</f>
        <v>33877000</v>
      </c>
      <c r="K40" s="17">
        <v>0</v>
      </c>
      <c r="L40" s="17">
        <v>0</v>
      </c>
      <c r="M40" s="18">
        <f t="shared" si="4"/>
        <v>61023200.64</v>
      </c>
      <c r="N40" s="17">
        <f>VLOOKUP(B40,'[3]Sheet5'!$B$9:$AA$68,26,0)</f>
        <v>204297151.37</v>
      </c>
      <c r="O40" s="32">
        <f t="shared" si="0"/>
        <v>0.0015969056472439913</v>
      </c>
      <c r="P40" s="29"/>
    </row>
    <row r="41" spans="1:16" ht="15">
      <c r="A41" s="12">
        <v>26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VLOOKUP(B41,'[1]Brokers'!$B$9:$H$67,7,0)</f>
        <v>30719281.32</v>
      </c>
      <c r="H41" s="17">
        <f>VLOOKUP(B41,'[1]Brokers'!$B$9:$X$67,23,0)</f>
        <v>0</v>
      </c>
      <c r="I41" s="17">
        <f>VLOOKUP(B41,'[1]Brokers'!$B$9:$Q$67,16,0)</f>
        <v>0</v>
      </c>
      <c r="J41" s="17">
        <f>VLOOKUP(B41,'[1]Brokers'!$B$9:$S$67,12,0)</f>
        <v>43482260</v>
      </c>
      <c r="K41" s="17">
        <v>0</v>
      </c>
      <c r="L41" s="17">
        <v>0</v>
      </c>
      <c r="M41" s="18">
        <f t="shared" si="1"/>
        <v>74201541.32</v>
      </c>
      <c r="N41" s="17">
        <f>VLOOKUP(B41,'[3]Sheet5'!$B$9:$AA$68,26,0)</f>
        <v>197551284.04</v>
      </c>
      <c r="O41" s="32">
        <f t="shared" si="0"/>
        <v>0.0015441760151243254</v>
      </c>
      <c r="P41" s="29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VLOOKUP(B42,'[1]Brokers'!$B$9:$H$67,7,0)</f>
        <v>5678192</v>
      </c>
      <c r="H42" s="17">
        <f>VLOOKUP(B42,'[1]Brokers'!$B$9:$X$67,23,0)</f>
        <v>0</v>
      </c>
      <c r="I42" s="17">
        <f>VLOOKUP(B42,'[1]Brokers'!$B$9:$Q$67,16,0)</f>
        <v>0</v>
      </c>
      <c r="J42" s="17">
        <f>VLOOKUP(B42,'[1]Brokers'!$B$9:$S$67,12,0)</f>
        <v>46084880</v>
      </c>
      <c r="K42" s="17">
        <v>0</v>
      </c>
      <c r="L42" s="17">
        <v>0</v>
      </c>
      <c r="M42" s="18">
        <f>L42+I42+J42+H42+G42</f>
        <v>51763072</v>
      </c>
      <c r="N42" s="17">
        <f>VLOOKUP(B42,'[3]Sheet5'!$B$9:$AA$68,26,0)</f>
        <v>143965618.06</v>
      </c>
      <c r="O42" s="32">
        <f t="shared" si="0"/>
        <v>0.0011253192075723925</v>
      </c>
      <c r="P42" s="29"/>
    </row>
    <row r="43" spans="1:16" ht="15">
      <c r="A43" s="12">
        <v>28</v>
      </c>
      <c r="B43" s="13" t="s">
        <v>123</v>
      </c>
      <c r="C43" s="14" t="s">
        <v>124</v>
      </c>
      <c r="D43" s="15" t="s">
        <v>14</v>
      </c>
      <c r="E43" s="16"/>
      <c r="F43" s="16"/>
      <c r="G43" s="17">
        <f>VLOOKUP(B43,'[1]Brokers'!$B$9:$H$67,7,0)</f>
        <v>27801373</v>
      </c>
      <c r="H43" s="17">
        <f>VLOOKUP(B43,'[1]Brokers'!$B$9:$X$67,23,0)</f>
        <v>0</v>
      </c>
      <c r="I43" s="17">
        <f>VLOOKUP(B43,'[1]Brokers'!$B$9:$Q$67,16,0)</f>
        <v>0</v>
      </c>
      <c r="J43" s="17">
        <f>VLOOKUP(B43,'[1]Brokers'!$B$9:$S$67,12,0)</f>
        <v>43090860</v>
      </c>
      <c r="K43" s="17">
        <v>0</v>
      </c>
      <c r="L43" s="17">
        <v>0</v>
      </c>
      <c r="M43" s="18">
        <f>L43+I43+J43+H43+G43</f>
        <v>70892233</v>
      </c>
      <c r="N43" s="17">
        <f>VLOOKUP(B43,'[3]Sheet5'!$B$9:$AA$68,26,0)</f>
        <v>141140946.01</v>
      </c>
      <c r="O43" s="32">
        <f t="shared" si="0"/>
        <v>0.0011032399239504298</v>
      </c>
      <c r="P43" s="29"/>
    </row>
    <row r="44" spans="1:16" ht="15">
      <c r="A44" s="12">
        <v>29</v>
      </c>
      <c r="B44" s="13" t="s">
        <v>53</v>
      </c>
      <c r="C44" s="14" t="s">
        <v>54</v>
      </c>
      <c r="D44" s="15" t="s">
        <v>14</v>
      </c>
      <c r="E44" s="16"/>
      <c r="F44" s="16"/>
      <c r="G44" s="17">
        <f>VLOOKUP(B44,'[1]Brokers'!$B$9:$H$67,7,0)</f>
        <v>13471872.19</v>
      </c>
      <c r="H44" s="17">
        <f>VLOOKUP(B44,'[1]Brokers'!$B$9:$X$67,23,0)</f>
        <v>0</v>
      </c>
      <c r="I44" s="17">
        <f>VLOOKUP(B44,'[1]Brokers'!$B$9:$Q$67,16,0)</f>
        <v>0</v>
      </c>
      <c r="J44" s="17">
        <f>VLOOKUP(B44,'[1]Brokers'!$B$9:$S$67,12,0)</f>
        <v>37157920</v>
      </c>
      <c r="K44" s="17">
        <v>0</v>
      </c>
      <c r="L44" s="17">
        <v>0</v>
      </c>
      <c r="M44" s="18">
        <f>L44+I44+J44+H44+G44</f>
        <v>50629792.19</v>
      </c>
      <c r="N44" s="17">
        <f>VLOOKUP(B44,'[3]Sheet5'!$B$9:$AA$68,26,0)</f>
        <v>103242665.83</v>
      </c>
      <c r="O44" s="32">
        <f t="shared" si="0"/>
        <v>0.0008070048700868053</v>
      </c>
      <c r="P44" s="29"/>
    </row>
    <row r="45" spans="1:16" ht="15">
      <c r="A45" s="12">
        <v>30</v>
      </c>
      <c r="B45" s="13" t="s">
        <v>81</v>
      </c>
      <c r="C45" s="14" t="s">
        <v>82</v>
      </c>
      <c r="D45" s="15" t="s">
        <v>14</v>
      </c>
      <c r="E45" s="16"/>
      <c r="F45" s="16"/>
      <c r="G45" s="17">
        <f>VLOOKUP(B45,'[1]Brokers'!$B$9:$H$67,7,0)</f>
        <v>19518363.5</v>
      </c>
      <c r="H45" s="17">
        <f>VLOOKUP(B45,'[1]Brokers'!$B$9:$X$67,23,0)</f>
        <v>0</v>
      </c>
      <c r="I45" s="17">
        <f>VLOOKUP(B45,'[1]Brokers'!$B$9:$Q$67,16,0)</f>
        <v>0</v>
      </c>
      <c r="J45" s="17">
        <f>VLOOKUP(B45,'[1]Brokers'!$B$9:$S$67,12,0)</f>
        <v>20694800</v>
      </c>
      <c r="K45" s="17">
        <v>0</v>
      </c>
      <c r="L45" s="17">
        <v>0</v>
      </c>
      <c r="M45" s="18">
        <f>L45+I45+J45+H45+G45</f>
        <v>40213163.5</v>
      </c>
      <c r="N45" s="17">
        <f>VLOOKUP(B45,'[3]Sheet5'!$B$9:$AA$68,26,0)</f>
        <v>85685347.54</v>
      </c>
      <c r="O45" s="32">
        <f t="shared" si="0"/>
        <v>0.0006697666338228886</v>
      </c>
      <c r="P45" s="29"/>
    </row>
    <row r="46" spans="1:16" ht="15">
      <c r="A46" s="12">
        <v>31</v>
      </c>
      <c r="B46" s="13" t="s">
        <v>49</v>
      </c>
      <c r="C46" s="14" t="s">
        <v>50</v>
      </c>
      <c r="D46" s="15" t="s">
        <v>14</v>
      </c>
      <c r="E46" s="16"/>
      <c r="F46" s="16"/>
      <c r="G46" s="17">
        <f>VLOOKUP(B46,'[1]Brokers'!$B$9:$H$67,7,0)</f>
        <v>9491824.11</v>
      </c>
      <c r="H46" s="17">
        <f>VLOOKUP(B46,'[1]Brokers'!$B$9:$X$67,23,0)</f>
        <v>0</v>
      </c>
      <c r="I46" s="17">
        <f>VLOOKUP(B46,'[1]Brokers'!$B$9:$Q$67,16,0)</f>
        <v>0</v>
      </c>
      <c r="J46" s="17">
        <f>VLOOKUP(B46,'[1]Brokers'!$B$9:$S$67,12,0)</f>
        <v>20256280</v>
      </c>
      <c r="K46" s="17">
        <v>0</v>
      </c>
      <c r="L46" s="17">
        <v>0</v>
      </c>
      <c r="M46" s="18">
        <f>L46+I46+J46+H46+G46</f>
        <v>29748104.11</v>
      </c>
      <c r="N46" s="17">
        <f>VLOOKUP(B46,'[3]Sheet5'!$B$9:$AA$68,26,0)</f>
        <v>75008659.61</v>
      </c>
      <c r="O46" s="32">
        <f t="shared" si="0"/>
        <v>0.0005863114160925134</v>
      </c>
      <c r="P46" s="29"/>
    </row>
    <row r="47" spans="1:16" ht="15">
      <c r="A47" s="12">
        <v>32</v>
      </c>
      <c r="B47" s="13" t="s">
        <v>65</v>
      </c>
      <c r="C47" s="14" t="s">
        <v>66</v>
      </c>
      <c r="D47" s="15" t="s">
        <v>14</v>
      </c>
      <c r="E47" s="16"/>
      <c r="F47" s="16"/>
      <c r="G47" s="17">
        <f>VLOOKUP(B47,'[1]Brokers'!$B$9:$H$67,7,0)</f>
        <v>9590118.3</v>
      </c>
      <c r="H47" s="17">
        <f>VLOOKUP(B47,'[1]Brokers'!$B$9:$X$67,23,0)</f>
        <v>0</v>
      </c>
      <c r="I47" s="17">
        <f>VLOOKUP(B47,'[1]Brokers'!$B$9:$Q$67,16,0)</f>
        <v>0</v>
      </c>
      <c r="J47" s="17">
        <f>VLOOKUP(B47,'[1]Brokers'!$B$9:$S$67,12,0)</f>
        <v>0</v>
      </c>
      <c r="K47" s="17">
        <v>0</v>
      </c>
      <c r="L47" s="17">
        <v>0</v>
      </c>
      <c r="M47" s="18">
        <f t="shared" si="1"/>
        <v>9590118.3</v>
      </c>
      <c r="N47" s="17">
        <f>VLOOKUP(B47,'[3]Sheet5'!$B$9:$AA$68,26,0)</f>
        <v>72232041.72</v>
      </c>
      <c r="O47" s="32">
        <f t="shared" si="0"/>
        <v>0.0005646077518023083</v>
      </c>
      <c r="P47" s="29"/>
    </row>
    <row r="48" spans="1:16" ht="15">
      <c r="A48" s="12">
        <v>33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VLOOKUP(B48,'[1]Brokers'!$B$9:$H$67,7,0)</f>
        <v>45618354.9</v>
      </c>
      <c r="H48" s="17">
        <f>VLOOKUP(B48,'[1]Brokers'!$B$9:$X$67,23,0)</f>
        <v>0</v>
      </c>
      <c r="I48" s="17">
        <f>VLOOKUP(B48,'[1]Brokers'!$B$9:$Q$67,16,0)</f>
        <v>0</v>
      </c>
      <c r="J48" s="17">
        <f>VLOOKUP(B48,'[1]Brokers'!$B$9:$S$67,12,0)</f>
        <v>11867020</v>
      </c>
      <c r="K48" s="17">
        <v>0</v>
      </c>
      <c r="L48" s="17">
        <v>0</v>
      </c>
      <c r="M48" s="18">
        <f aca="true" t="shared" si="5" ref="M48">L48+I48+J48+H48+G48</f>
        <v>57485374.9</v>
      </c>
      <c r="N48" s="17">
        <f>VLOOKUP(B48,'[3]Sheet5'!$B$9:$AA$68,26,0)</f>
        <v>64973326.4</v>
      </c>
      <c r="O48" s="32">
        <f t="shared" si="0"/>
        <v>0.0005078694007851114</v>
      </c>
      <c r="P48" s="29"/>
    </row>
    <row r="49" spans="1:16" ht="15">
      <c r="A49" s="12">
        <v>34</v>
      </c>
      <c r="B49" s="13" t="s">
        <v>89</v>
      </c>
      <c r="C49" s="14" t="s">
        <v>90</v>
      </c>
      <c r="D49" s="15" t="s">
        <v>14</v>
      </c>
      <c r="E49" s="16"/>
      <c r="F49" s="16"/>
      <c r="G49" s="17">
        <f>VLOOKUP(B49,'[1]Brokers'!$B$9:$H$67,7,0)</f>
        <v>6337350.37</v>
      </c>
      <c r="H49" s="17">
        <f>VLOOKUP(B49,'[1]Brokers'!$B$9:$X$67,23,0)</f>
        <v>0</v>
      </c>
      <c r="I49" s="17">
        <f>VLOOKUP(B49,'[1]Brokers'!$B$9:$Q$67,16,0)</f>
        <v>0</v>
      </c>
      <c r="J49" s="17">
        <f>VLOOKUP(B49,'[1]Brokers'!$B$9:$S$67,12,0)</f>
        <v>2241620</v>
      </c>
      <c r="K49" s="17">
        <v>0</v>
      </c>
      <c r="L49" s="17">
        <v>0</v>
      </c>
      <c r="M49" s="18">
        <f>L49+I49+J49+H49+G49</f>
        <v>8578970.370000001</v>
      </c>
      <c r="N49" s="17">
        <f>VLOOKUP(B49,'[3]Sheet5'!$B$9:$AA$68,26,0)</f>
        <v>64708458.169999994</v>
      </c>
      <c r="O49" s="32">
        <f t="shared" si="0"/>
        <v>0.0005057990362723117</v>
      </c>
      <c r="P49" s="29"/>
    </row>
    <row r="50" spans="1:17" s="20" customFormat="1" ht="15">
      <c r="A50" s="12">
        <v>35</v>
      </c>
      <c r="B50" s="13" t="s">
        <v>33</v>
      </c>
      <c r="C50" s="14" t="s">
        <v>34</v>
      </c>
      <c r="D50" s="15" t="s">
        <v>14</v>
      </c>
      <c r="E50" s="16" t="s">
        <v>14</v>
      </c>
      <c r="F50" s="16"/>
      <c r="G50" s="17">
        <f>VLOOKUP(B50,'[1]Brokers'!$B$9:$H$67,7,0)</f>
        <v>36920870</v>
      </c>
      <c r="H50" s="17">
        <f>VLOOKUP(B50,'[1]Brokers'!$B$9:$X$67,23,0)</f>
        <v>0</v>
      </c>
      <c r="I50" s="17">
        <f>VLOOKUP(B50,'[1]Brokers'!$B$9:$Q$67,16,0)</f>
        <v>0</v>
      </c>
      <c r="J50" s="17">
        <f>VLOOKUP(B50,'[1]Brokers'!$B$9:$S$67,12,0)</f>
        <v>4804720</v>
      </c>
      <c r="K50" s="17">
        <v>0</v>
      </c>
      <c r="L50" s="17">
        <v>0</v>
      </c>
      <c r="M50" s="18">
        <f>L50+I50+J50+H50+G50</f>
        <v>41725590</v>
      </c>
      <c r="N50" s="17">
        <f>VLOOKUP(B50,'[3]Sheet5'!$B$9:$AA$68,26,0)</f>
        <v>60469839</v>
      </c>
      <c r="O50" s="32">
        <f t="shared" si="0"/>
        <v>0.00047266751758152497</v>
      </c>
      <c r="P50" s="29"/>
      <c r="Q50" s="19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VLOOKUP(B51,'[1]Brokers'!$B$9:$H$67,7,0)</f>
        <v>19128651.5</v>
      </c>
      <c r="H51" s="17">
        <f>VLOOKUP(B51,'[1]Brokers'!$B$9:$X$67,23,0)</f>
        <v>0</v>
      </c>
      <c r="I51" s="17">
        <f>VLOOKUP(B51,'[1]Brokers'!$B$9:$Q$67,16,0)</f>
        <v>0</v>
      </c>
      <c r="J51" s="17">
        <f>VLOOKUP(B51,'[1]Brokers'!$B$9:$S$67,12,0)</f>
        <v>16296300</v>
      </c>
      <c r="K51" s="17">
        <v>0</v>
      </c>
      <c r="L51" s="17">
        <v>0</v>
      </c>
      <c r="M51" s="18">
        <f aca="true" t="shared" si="6" ref="M51">L51+I51+J51+H51+G51</f>
        <v>35424951.5</v>
      </c>
      <c r="N51" s="17">
        <f>VLOOKUP(B51,'[3]Sheet5'!$B$9:$AA$68,26,0)</f>
        <v>52603442.97</v>
      </c>
      <c r="O51" s="32">
        <f t="shared" si="0"/>
        <v>0.0004111791798365995</v>
      </c>
      <c r="P51" s="2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VLOOKUP(B52,'[1]Brokers'!$B$9:$H$67,7,0)</f>
        <v>0</v>
      </c>
      <c r="H52" s="17">
        <f>VLOOKUP(B52,'[1]Brokers'!$B$9:$X$67,23,0)</f>
        <v>0</v>
      </c>
      <c r="I52" s="17">
        <f>VLOOKUP(B52,'[1]Brokers'!$B$9:$Q$67,16,0)</f>
        <v>0</v>
      </c>
      <c r="J52" s="17">
        <f>VLOOKUP(B52,'[1]Brokers'!$B$9:$S$67,12,0)</f>
        <v>0</v>
      </c>
      <c r="K52" s="17">
        <v>0</v>
      </c>
      <c r="L52" s="17">
        <v>0</v>
      </c>
      <c r="M52" s="18">
        <f>L52+I52+J52+H52+G52</f>
        <v>0</v>
      </c>
      <c r="N52" s="17">
        <f>VLOOKUP(B52,'[3]Sheet5'!$B$9:$AA$68,26,0)</f>
        <v>51296804.12</v>
      </c>
      <c r="O52" s="32">
        <f t="shared" si="0"/>
        <v>0.00040096572877043943</v>
      </c>
      <c r="P52" s="29"/>
    </row>
    <row r="53" spans="1:16" ht="15">
      <c r="A53" s="12">
        <v>38</v>
      </c>
      <c r="B53" s="13" t="s">
        <v>57</v>
      </c>
      <c r="C53" s="14" t="s">
        <v>58</v>
      </c>
      <c r="D53" s="15" t="s">
        <v>14</v>
      </c>
      <c r="E53" s="16" t="s">
        <v>14</v>
      </c>
      <c r="F53" s="16"/>
      <c r="G53" s="17">
        <f>VLOOKUP(B53,'[1]Brokers'!$B$9:$H$67,7,0)</f>
        <v>10340395</v>
      </c>
      <c r="H53" s="17">
        <f>VLOOKUP(B53,'[1]Brokers'!$B$9:$X$67,23,0)</f>
        <v>0</v>
      </c>
      <c r="I53" s="17">
        <f>VLOOKUP(B53,'[1]Brokers'!$B$9:$Q$67,16,0)</f>
        <v>0</v>
      </c>
      <c r="J53" s="17">
        <f>VLOOKUP(B53,'[1]Brokers'!$B$9:$S$67,12,0)</f>
        <v>4846520</v>
      </c>
      <c r="K53" s="17">
        <v>0</v>
      </c>
      <c r="L53" s="17">
        <v>0</v>
      </c>
      <c r="M53" s="18">
        <f aca="true" t="shared" si="7" ref="M53:M74">L53+I53+J53+H53+G53</f>
        <v>15186915</v>
      </c>
      <c r="N53" s="17">
        <f>VLOOKUP(B53,'[3]Sheet5'!$B$9:$AA$68,26,0)</f>
        <v>43240818.019999996</v>
      </c>
      <c r="O53" s="32">
        <f t="shared" si="0"/>
        <v>0.00033799544450098285</v>
      </c>
      <c r="P53" s="29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VLOOKUP(B54,'[1]Brokers'!$B$9:$H$67,7,0)</f>
        <v>11150538</v>
      </c>
      <c r="H54" s="17">
        <f>VLOOKUP(B54,'[1]Brokers'!$B$9:$X$67,23,0)</f>
        <v>0</v>
      </c>
      <c r="I54" s="17">
        <f>VLOOKUP(B54,'[1]Brokers'!$B$9:$Q$67,16,0)</f>
        <v>0</v>
      </c>
      <c r="J54" s="17">
        <f>VLOOKUP(B54,'[1]Brokers'!$B$9:$S$67,12,0)</f>
        <v>7907800</v>
      </c>
      <c r="K54" s="17">
        <v>0</v>
      </c>
      <c r="L54" s="17">
        <v>0</v>
      </c>
      <c r="M54" s="18">
        <f aca="true" t="shared" si="8" ref="M54">L54+I54+J54+H54+G54</f>
        <v>19058338</v>
      </c>
      <c r="N54" s="17">
        <f>VLOOKUP(B54,'[3]Sheet5'!$B$9:$AA$68,26,0)</f>
        <v>26424145.03</v>
      </c>
      <c r="O54" s="32">
        <f t="shared" si="0"/>
        <v>0.0002065465237230794</v>
      </c>
      <c r="P54" s="29"/>
    </row>
    <row r="55" spans="1:16" ht="15">
      <c r="A55" s="12">
        <v>40</v>
      </c>
      <c r="B55" s="13" t="s">
        <v>39</v>
      </c>
      <c r="C55" s="14" t="s">
        <v>40</v>
      </c>
      <c r="D55" s="15" t="s">
        <v>14</v>
      </c>
      <c r="E55" s="16"/>
      <c r="F55" s="16"/>
      <c r="G55" s="17">
        <f>VLOOKUP(B55,'[1]Brokers'!$B$9:$H$67,7,0)</f>
        <v>8484829</v>
      </c>
      <c r="H55" s="17">
        <f>VLOOKUP(B55,'[1]Brokers'!$B$9:$X$67,23,0)</f>
        <v>0</v>
      </c>
      <c r="I55" s="17">
        <f>VLOOKUP(B55,'[1]Brokers'!$B$9:$Q$67,16,0)</f>
        <v>0</v>
      </c>
      <c r="J55" s="17">
        <f>VLOOKUP(B55,'[1]Brokers'!$B$9:$S$67,12,0)</f>
        <v>7141340</v>
      </c>
      <c r="K55" s="17">
        <v>0</v>
      </c>
      <c r="L55" s="17">
        <v>0</v>
      </c>
      <c r="M55" s="18">
        <f t="shared" si="7"/>
        <v>15626169</v>
      </c>
      <c r="N55" s="17">
        <f>VLOOKUP(B55,'[3]Sheet5'!$B$9:$AA$68,26,0)</f>
        <v>24873707.4</v>
      </c>
      <c r="O55" s="32">
        <f t="shared" si="0"/>
        <v>0.0001944273992495202</v>
      </c>
      <c r="P55" s="29"/>
    </row>
    <row r="56" spans="1:16" ht="15">
      <c r="A56" s="12">
        <v>41</v>
      </c>
      <c r="B56" s="13" t="s">
        <v>75</v>
      </c>
      <c r="C56" s="14" t="s">
        <v>76</v>
      </c>
      <c r="D56" s="15" t="s">
        <v>14</v>
      </c>
      <c r="E56" s="16"/>
      <c r="F56" s="16"/>
      <c r="G56" s="17">
        <f>VLOOKUP(B56,'[1]Brokers'!$B$9:$H$67,7,0)</f>
        <v>352000</v>
      </c>
      <c r="H56" s="17">
        <f>VLOOKUP(B56,'[1]Brokers'!$B$9:$X$67,23,0)</f>
        <v>0</v>
      </c>
      <c r="I56" s="17">
        <f>VLOOKUP(B56,'[1]Brokers'!$B$9:$Q$67,16,0)</f>
        <v>0</v>
      </c>
      <c r="J56" s="17">
        <f>VLOOKUP(B56,'[1]Brokers'!$B$9:$S$67,12,0)</f>
        <v>220780</v>
      </c>
      <c r="K56" s="17">
        <v>0</v>
      </c>
      <c r="L56" s="17">
        <v>0</v>
      </c>
      <c r="M56" s="18">
        <f>L56+I56+J56+H56+G56</f>
        <v>572780</v>
      </c>
      <c r="N56" s="17">
        <f>VLOOKUP(B56,'[3]Sheet5'!$B$9:$AA$68,26,0)</f>
        <v>9051985</v>
      </c>
      <c r="O56" s="32">
        <f t="shared" si="0"/>
        <v>7.075559237283897E-05</v>
      </c>
      <c r="P56" s="29"/>
    </row>
    <row r="57" spans="1:16" ht="15">
      <c r="A57" s="12">
        <v>42</v>
      </c>
      <c r="B57" s="13" t="s">
        <v>107</v>
      </c>
      <c r="C57" s="14" t="s">
        <v>108</v>
      </c>
      <c r="D57" s="15" t="s">
        <v>14</v>
      </c>
      <c r="E57" s="15" t="s">
        <v>14</v>
      </c>
      <c r="F57" s="16"/>
      <c r="G57" s="17">
        <f>VLOOKUP(B57,'[1]Brokers'!$B$9:$H$67,7,0)</f>
        <v>0</v>
      </c>
      <c r="H57" s="17">
        <f>VLOOKUP(B57,'[1]Brokers'!$B$9:$X$67,23,0)</f>
        <v>0</v>
      </c>
      <c r="I57" s="17">
        <f>VLOOKUP(B57,'[1]Brokers'!$B$9:$Q$67,16,0)</f>
        <v>0</v>
      </c>
      <c r="J57" s="17">
        <f>VLOOKUP(B57,'[1]Brokers'!$B$9:$S$67,12,0)</f>
        <v>3148300</v>
      </c>
      <c r="K57" s="17">
        <v>0</v>
      </c>
      <c r="L57" s="17">
        <v>0</v>
      </c>
      <c r="M57" s="18">
        <f>L57+I57+J57+H57+G57</f>
        <v>3148300</v>
      </c>
      <c r="N57" s="17">
        <f>VLOOKUP(B57,'[3]Sheet5'!$B$9:$AA$68,26,0)</f>
        <v>3148300</v>
      </c>
      <c r="O57" s="32">
        <f t="shared" si="0"/>
        <v>2.4608948365182767E-05</v>
      </c>
      <c r="P57" s="29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VLOOKUP(B58,'[1]Brokers'!$B$9:$H$67,7,0)</f>
        <v>990905</v>
      </c>
      <c r="H58" s="17">
        <f>VLOOKUP(B58,'[1]Brokers'!$B$9:$X$67,23,0)</f>
        <v>0</v>
      </c>
      <c r="I58" s="17">
        <f>VLOOKUP(B58,'[1]Brokers'!$B$9:$Q$67,16,0)</f>
        <v>0</v>
      </c>
      <c r="J58" s="17">
        <f>VLOOKUP(B58,'[1]Brokers'!$B$9:$S$67,12,0)</f>
        <v>0</v>
      </c>
      <c r="K58" s="17">
        <v>0</v>
      </c>
      <c r="L58" s="17">
        <v>0</v>
      </c>
      <c r="M58" s="18">
        <f>L58+I58+J58+H58+G58</f>
        <v>990905</v>
      </c>
      <c r="N58" s="17">
        <f>VLOOKUP(B58,'[3]Sheet5'!$B$9:$AA$68,26,0)</f>
        <v>990905</v>
      </c>
      <c r="O58" s="32">
        <f t="shared" si="0"/>
        <v>7.745491211066744E-06</v>
      </c>
      <c r="P58" s="29"/>
    </row>
    <row r="59" spans="1:16" ht="15">
      <c r="A59" s="12">
        <v>44</v>
      </c>
      <c r="B59" s="13" t="s">
        <v>71</v>
      </c>
      <c r="C59" s="14" t="s">
        <v>72</v>
      </c>
      <c r="D59" s="15" t="s">
        <v>14</v>
      </c>
      <c r="E59" s="16" t="s">
        <v>14</v>
      </c>
      <c r="F59" s="16"/>
      <c r="G59" s="17">
        <f>VLOOKUP(B59,'[1]Brokers'!$B$9:$H$67,7,0)</f>
        <v>0</v>
      </c>
      <c r="H59" s="17">
        <f>VLOOKUP(B59,'[1]Brokers'!$B$9:$X$67,23,0)</f>
        <v>0</v>
      </c>
      <c r="I59" s="17">
        <f>VLOOKUP(B59,'[1]Brokers'!$B$9:$Q$67,16,0)</f>
        <v>0</v>
      </c>
      <c r="J59" s="17">
        <f>VLOOKUP(B59,'[1]Brokers'!$B$9:$S$67,12,0)</f>
        <v>0</v>
      </c>
      <c r="K59" s="17">
        <v>0</v>
      </c>
      <c r="L59" s="17">
        <v>0</v>
      </c>
      <c r="M59" s="18">
        <f t="shared" si="7"/>
        <v>0</v>
      </c>
      <c r="N59" s="17">
        <f>VLOOKUP(B59,'[3]Sheet5'!$B$9:$AA$68,26,0)</f>
        <v>0</v>
      </c>
      <c r="O59" s="32">
        <f t="shared" si="0"/>
        <v>0</v>
      </c>
      <c r="P59" s="29"/>
    </row>
    <row r="60" spans="1:16" ht="15">
      <c r="A60" s="12">
        <v>45</v>
      </c>
      <c r="B60" s="31" t="s">
        <v>135</v>
      </c>
      <c r="C60" s="14" t="s">
        <v>136</v>
      </c>
      <c r="D60" s="15" t="s">
        <v>14</v>
      </c>
      <c r="E60" s="16"/>
      <c r="F60" s="16"/>
      <c r="G60" s="17">
        <f>VLOOKUP(B60,'[1]Brokers'!$B$9:$H$67,7,0)</f>
        <v>0</v>
      </c>
      <c r="H60" s="17">
        <f>VLOOKUP(B60,'[1]Brokers'!$B$9:$X$67,23,0)</f>
        <v>0</v>
      </c>
      <c r="I60" s="17">
        <f>VLOOKUP(B60,'[1]Brokers'!$B$9:$Q$67,16,0)</f>
        <v>0</v>
      </c>
      <c r="J60" s="17">
        <f>VLOOKUP(B60,'[1]Brokers'!$B$9:$S$67,12,0)</f>
        <v>0</v>
      </c>
      <c r="K60" s="17">
        <v>0</v>
      </c>
      <c r="L60" s="17">
        <v>0</v>
      </c>
      <c r="M60" s="18">
        <f t="shared" si="7"/>
        <v>0</v>
      </c>
      <c r="N60" s="17">
        <f>VLOOKUP(B60,'[3]Sheet5'!$B$9:$AA$68,26,0)</f>
        <v>0</v>
      </c>
      <c r="O60" s="32">
        <f aca="true" t="shared" si="9" ref="O60:O61">N60/$N$75</f>
        <v>0</v>
      </c>
      <c r="P60" s="29"/>
    </row>
    <row r="61" spans="1:16" ht="15">
      <c r="A61" s="12">
        <v>46</v>
      </c>
      <c r="B61" s="13" t="s">
        <v>97</v>
      </c>
      <c r="C61" s="14" t="s">
        <v>98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VLOOKUP(B61,'[1]Brokers'!$B$9:$X$67,23,0)</f>
        <v>0</v>
      </c>
      <c r="I61" s="17">
        <f>VLOOKUP(B61,'[1]Brokers'!$B$9:$Q$67,16,0)</f>
        <v>0</v>
      </c>
      <c r="J61" s="17">
        <f>VLOOKUP(B61,'[1]Brokers'!$B$9:$S$67,12,0)</f>
        <v>0</v>
      </c>
      <c r="K61" s="17">
        <v>0</v>
      </c>
      <c r="L61" s="17">
        <v>0</v>
      </c>
      <c r="M61" s="18">
        <f t="shared" si="7"/>
        <v>0</v>
      </c>
      <c r="N61" s="17">
        <f>VLOOKUP(B61,'[3]Sheet5'!$B$9:$AA$68,26,0)</f>
        <v>0</v>
      </c>
      <c r="O61" s="32">
        <f t="shared" si="9"/>
        <v>0</v>
      </c>
      <c r="P61" s="29"/>
    </row>
    <row r="62" spans="1:16" ht="15">
      <c r="A62" s="12">
        <v>47</v>
      </c>
      <c r="B62" s="13" t="s">
        <v>93</v>
      </c>
      <c r="C62" s="14" t="s">
        <v>94</v>
      </c>
      <c r="D62" s="15" t="s">
        <v>14</v>
      </c>
      <c r="E62" s="16" t="s">
        <v>14</v>
      </c>
      <c r="F62" s="16" t="s">
        <v>14</v>
      </c>
      <c r="G62" s="17">
        <f>VLOOKUP(B62,'[1]Brokers'!$B$9:$H$67,7,0)</f>
        <v>0</v>
      </c>
      <c r="H62" s="17">
        <f>VLOOKUP(B62,'[1]Brokers'!$B$9:$X$67,23,0)</f>
        <v>0</v>
      </c>
      <c r="I62" s="17">
        <f>VLOOKUP(B62,'[1]Brokers'!$B$9:$Q$67,16,0)</f>
        <v>0</v>
      </c>
      <c r="J62" s="17">
        <f>VLOOKUP(B62,'[1]Brokers'!$B$9:$S$67,12,0)</f>
        <v>0</v>
      </c>
      <c r="K62" s="17">
        <v>0</v>
      </c>
      <c r="L62" s="17">
        <v>0</v>
      </c>
      <c r="M62" s="18">
        <f t="shared" si="7"/>
        <v>0</v>
      </c>
      <c r="N62" s="17">
        <f>VLOOKUP(B62,'[3]Sheet5'!$B$9:$AA$68,26,0)</f>
        <v>0</v>
      </c>
      <c r="O62" s="32">
        <f aca="true" t="shared" si="10" ref="O62:O74">N62/$N$75</f>
        <v>0</v>
      </c>
      <c r="P62" s="29"/>
    </row>
    <row r="63" spans="1:16" ht="15">
      <c r="A63" s="12">
        <v>48</v>
      </c>
      <c r="B63" s="13" t="s">
        <v>99</v>
      </c>
      <c r="C63" s="14" t="s">
        <v>100</v>
      </c>
      <c r="D63" s="15" t="s">
        <v>14</v>
      </c>
      <c r="E63" s="16" t="s">
        <v>14</v>
      </c>
      <c r="F63" s="16" t="s">
        <v>14</v>
      </c>
      <c r="G63" s="17">
        <f>VLOOKUP(B63,'[1]Brokers'!$B$9:$H$67,7,0)</f>
        <v>0</v>
      </c>
      <c r="H63" s="17">
        <f>VLOOKUP(B63,'[1]Brokers'!$B$9:$X$67,23,0)</f>
        <v>0</v>
      </c>
      <c r="I63" s="17">
        <f>VLOOKUP(B63,'[1]Brokers'!$B$9:$Q$67,16,0)</f>
        <v>0</v>
      </c>
      <c r="J63" s="17">
        <f>VLOOKUP(B63,'[1]Brokers'!$B$9:$S$67,12,0)</f>
        <v>0</v>
      </c>
      <c r="K63" s="17">
        <v>0</v>
      </c>
      <c r="L63" s="17">
        <v>0</v>
      </c>
      <c r="M63" s="18">
        <f t="shared" si="7"/>
        <v>0</v>
      </c>
      <c r="N63" s="17">
        <f>VLOOKUP(B63,'[3]Sheet5'!$B$9:$AA$68,26,0)</f>
        <v>0</v>
      </c>
      <c r="O63" s="32">
        <f t="shared" si="10"/>
        <v>0</v>
      </c>
      <c r="P63" s="29"/>
    </row>
    <row r="64" spans="1:16" ht="15">
      <c r="A64" s="12">
        <v>49</v>
      </c>
      <c r="B64" s="13" t="s">
        <v>103</v>
      </c>
      <c r="C64" s="14" t="s">
        <v>104</v>
      </c>
      <c r="D64" s="15" t="s">
        <v>14</v>
      </c>
      <c r="E64" s="16"/>
      <c r="F64" s="16"/>
      <c r="G64" s="17">
        <f>VLOOKUP(B64,'[1]Brokers'!$B$9:$H$67,7,0)</f>
        <v>0</v>
      </c>
      <c r="H64" s="17">
        <f>VLOOKUP(B64,'[1]Brokers'!$B$9:$X$67,23,0)</f>
        <v>0</v>
      </c>
      <c r="I64" s="17">
        <f>VLOOKUP(B64,'[1]Brokers'!$B$9:$Q$67,16,0)</f>
        <v>0</v>
      </c>
      <c r="J64" s="17">
        <f>VLOOKUP(B64,'[1]Brokers'!$B$9:$S$67,12,0)</f>
        <v>0</v>
      </c>
      <c r="K64" s="17">
        <v>0</v>
      </c>
      <c r="L64" s="17">
        <v>0</v>
      </c>
      <c r="M64" s="18">
        <f t="shared" si="7"/>
        <v>0</v>
      </c>
      <c r="N64" s="17">
        <f>VLOOKUP(B64,'[3]Sheet5'!$B$9:$AA$68,26,0)</f>
        <v>0</v>
      </c>
      <c r="O64" s="32">
        <f t="shared" si="10"/>
        <v>0</v>
      </c>
      <c r="P64" s="29"/>
    </row>
    <row r="65" spans="1:16" ht="15">
      <c r="A65" s="12">
        <v>50</v>
      </c>
      <c r="B65" s="13" t="s">
        <v>113</v>
      </c>
      <c r="C65" s="14" t="s">
        <v>114</v>
      </c>
      <c r="D65" s="15" t="s">
        <v>14</v>
      </c>
      <c r="E65" s="16"/>
      <c r="F65" s="16"/>
      <c r="G65" s="17">
        <f>VLOOKUP(B65,'[1]Brokers'!$B$9:$H$67,7,0)</f>
        <v>0</v>
      </c>
      <c r="H65" s="17">
        <f>VLOOKUP(B65,'[1]Brokers'!$B$9:$X$67,23,0)</f>
        <v>0</v>
      </c>
      <c r="I65" s="17">
        <f>VLOOKUP(B65,'[1]Brokers'!$B$9:$Q$67,16,0)</f>
        <v>0</v>
      </c>
      <c r="J65" s="17">
        <f>VLOOKUP(B65,'[1]Brokers'!$B$9:$S$67,12,0)</f>
        <v>0</v>
      </c>
      <c r="K65" s="17">
        <v>0</v>
      </c>
      <c r="L65" s="17">
        <v>0</v>
      </c>
      <c r="M65" s="18">
        <f t="shared" si="7"/>
        <v>0</v>
      </c>
      <c r="N65" s="17">
        <f>VLOOKUP(B65,'[3]Sheet5'!$B$9:$AA$68,26,0)</f>
        <v>0</v>
      </c>
      <c r="O65" s="32">
        <f t="shared" si="10"/>
        <v>0</v>
      </c>
      <c r="P65" s="29"/>
    </row>
    <row r="66" spans="1:17" ht="15">
      <c r="A66" s="12">
        <v>51</v>
      </c>
      <c r="B66" s="13" t="s">
        <v>119</v>
      </c>
      <c r="C66" s="14" t="s">
        <v>120</v>
      </c>
      <c r="D66" s="15"/>
      <c r="E66" s="16"/>
      <c r="F66" s="16"/>
      <c r="G66" s="17">
        <f>VLOOKUP(B66,'[1]Brokers'!$B$9:$H$67,7,0)</f>
        <v>0</v>
      </c>
      <c r="H66" s="17">
        <f>VLOOKUP(B66,'[1]Brokers'!$B$9:$X$67,23,0)</f>
        <v>0</v>
      </c>
      <c r="I66" s="17">
        <f>VLOOKUP(B66,'[1]Brokers'!$B$9:$Q$67,16,0)</f>
        <v>0</v>
      </c>
      <c r="J66" s="17">
        <f>VLOOKUP(B66,'[1]Brokers'!$B$9:$S$67,12,0)</f>
        <v>0</v>
      </c>
      <c r="K66" s="17">
        <v>0</v>
      </c>
      <c r="L66" s="17">
        <v>0</v>
      </c>
      <c r="M66" s="18">
        <f t="shared" si="7"/>
        <v>0</v>
      </c>
      <c r="N66" s="17">
        <f>VLOOKUP(B66,'[3]Sheet5'!$B$9:$AA$68,26,0)</f>
        <v>0</v>
      </c>
      <c r="O66" s="32">
        <f t="shared" si="10"/>
        <v>0</v>
      </c>
      <c r="P66" s="29"/>
      <c r="Q66" s="21"/>
    </row>
    <row r="67" spans="1:16" ht="15">
      <c r="A67" s="12">
        <v>52</v>
      </c>
      <c r="B67" s="13" t="s">
        <v>121</v>
      </c>
      <c r="C67" s="14" t="s">
        <v>122</v>
      </c>
      <c r="D67" s="15"/>
      <c r="E67" s="16"/>
      <c r="F67" s="16"/>
      <c r="G67" s="17">
        <f>VLOOKUP(B67,'[1]Brokers'!$B$9:$H$67,7,0)</f>
        <v>0</v>
      </c>
      <c r="H67" s="17">
        <f>VLOOKUP(B67,'[1]Brokers'!$B$9:$X$67,23,0)</f>
        <v>0</v>
      </c>
      <c r="I67" s="17">
        <f>VLOOKUP(B67,'[1]Brokers'!$B$9:$Q$67,16,0)</f>
        <v>0</v>
      </c>
      <c r="J67" s="17">
        <f>VLOOKUP(B67,'[1]Brokers'!$B$9:$S$67,12,0)</f>
        <v>0</v>
      </c>
      <c r="K67" s="17">
        <v>0</v>
      </c>
      <c r="L67" s="17">
        <v>0</v>
      </c>
      <c r="M67" s="18">
        <f t="shared" si="7"/>
        <v>0</v>
      </c>
      <c r="N67" s="17">
        <f>VLOOKUP(B67,'[3]Sheet5'!$B$9:$AA$68,26,0)</f>
        <v>0</v>
      </c>
      <c r="O67" s="32">
        <f t="shared" si="10"/>
        <v>0</v>
      </c>
      <c r="P67" s="29"/>
    </row>
    <row r="68" spans="1:16" ht="15">
      <c r="A68" s="12">
        <v>53</v>
      </c>
      <c r="B68" s="13" t="s">
        <v>115</v>
      </c>
      <c r="C68" s="14" t="s">
        <v>116</v>
      </c>
      <c r="D68" s="15"/>
      <c r="E68" s="16"/>
      <c r="F68" s="16"/>
      <c r="G68" s="17">
        <f>VLOOKUP(B68,'[1]Brokers'!$B$9:$H$67,7,0)</f>
        <v>0</v>
      </c>
      <c r="H68" s="17">
        <f>VLOOKUP(B68,'[1]Brokers'!$B$9:$X$67,23,0)</f>
        <v>0</v>
      </c>
      <c r="I68" s="17">
        <f>VLOOKUP(B68,'[1]Brokers'!$B$9:$Q$67,16,0)</f>
        <v>0</v>
      </c>
      <c r="J68" s="17">
        <f>VLOOKUP(B68,'[1]Brokers'!$B$9:$S$67,12,0)</f>
        <v>0</v>
      </c>
      <c r="K68" s="17">
        <v>0</v>
      </c>
      <c r="L68" s="17">
        <v>0</v>
      </c>
      <c r="M68" s="18">
        <f t="shared" si="7"/>
        <v>0</v>
      </c>
      <c r="N68" s="17">
        <f>VLOOKUP(B68,'[3]Sheet5'!$B$9:$AA$68,26,0)</f>
        <v>0</v>
      </c>
      <c r="O68" s="32">
        <f t="shared" si="10"/>
        <v>0</v>
      </c>
      <c r="P68" s="29"/>
    </row>
    <row r="69" spans="1:16" ht="15">
      <c r="A69" s="12">
        <v>54</v>
      </c>
      <c r="B69" s="13" t="s">
        <v>117</v>
      </c>
      <c r="C69" s="14" t="s">
        <v>118</v>
      </c>
      <c r="D69" s="15"/>
      <c r="E69" s="16"/>
      <c r="F69" s="16"/>
      <c r="G69" s="17">
        <f>VLOOKUP(B69,'[1]Brokers'!$B$9:$H$67,7,0)</f>
        <v>0</v>
      </c>
      <c r="H69" s="17">
        <f>VLOOKUP(B69,'[1]Brokers'!$B$9:$X$67,23,0)</f>
        <v>0</v>
      </c>
      <c r="I69" s="17">
        <f>VLOOKUP(B69,'[1]Brokers'!$B$9:$Q$67,16,0)</f>
        <v>0</v>
      </c>
      <c r="J69" s="17">
        <f>VLOOKUP(B69,'[1]Brokers'!$B$9:$S$67,12,0)</f>
        <v>0</v>
      </c>
      <c r="K69" s="17">
        <v>0</v>
      </c>
      <c r="L69" s="17">
        <v>0</v>
      </c>
      <c r="M69" s="18">
        <f t="shared" si="7"/>
        <v>0</v>
      </c>
      <c r="N69" s="17">
        <f>VLOOKUP(B69,'[3]Sheet5'!$B$9:$AA$68,26,0)</f>
        <v>0</v>
      </c>
      <c r="O69" s="32">
        <f t="shared" si="10"/>
        <v>0</v>
      </c>
      <c r="P69" s="29"/>
    </row>
    <row r="70" spans="1:16" ht="15">
      <c r="A70" s="12">
        <v>55</v>
      </c>
      <c r="B70" s="13" t="s">
        <v>111</v>
      </c>
      <c r="C70" s="14" t="s">
        <v>112</v>
      </c>
      <c r="D70" s="15"/>
      <c r="E70" s="16"/>
      <c r="F70" s="16"/>
      <c r="G70" s="17">
        <f>VLOOKUP(B70,'[1]Brokers'!$B$9:$H$67,7,0)</f>
        <v>0</v>
      </c>
      <c r="H70" s="17">
        <f>VLOOKUP(B70,'[1]Brokers'!$B$9:$X$67,23,0)</f>
        <v>0</v>
      </c>
      <c r="I70" s="17">
        <f>VLOOKUP(B70,'[1]Brokers'!$B$9:$Q$67,16,0)</f>
        <v>0</v>
      </c>
      <c r="J70" s="17">
        <f>VLOOKUP(B70,'[1]Brokers'!$B$9:$S$67,12,0)</f>
        <v>0</v>
      </c>
      <c r="K70" s="17">
        <v>0</v>
      </c>
      <c r="L70" s="17">
        <v>0</v>
      </c>
      <c r="M70" s="18">
        <f t="shared" si="7"/>
        <v>0</v>
      </c>
      <c r="N70" s="17">
        <f>VLOOKUP(B70,'[3]Sheet5'!$B$9:$AA$68,26,0)</f>
        <v>0</v>
      </c>
      <c r="O70" s="32">
        <f t="shared" si="10"/>
        <v>0</v>
      </c>
      <c r="P70" s="29"/>
    </row>
    <row r="71" spans="1:16" ht="15">
      <c r="A71" s="12">
        <v>56</v>
      </c>
      <c r="B71" s="13" t="s">
        <v>101</v>
      </c>
      <c r="C71" s="14" t="s">
        <v>102</v>
      </c>
      <c r="D71" s="15"/>
      <c r="E71" s="16"/>
      <c r="F71" s="16"/>
      <c r="G71" s="17">
        <f>VLOOKUP(B71,'[1]Brokers'!$B$9:$H$67,7,0)</f>
        <v>0</v>
      </c>
      <c r="H71" s="17">
        <f>VLOOKUP(B71,'[1]Brokers'!$B$9:$X$67,23,0)</f>
        <v>0</v>
      </c>
      <c r="I71" s="17">
        <f>VLOOKUP(B71,'[1]Brokers'!$B$9:$Q$67,16,0)</f>
        <v>0</v>
      </c>
      <c r="J71" s="17">
        <f>VLOOKUP(B71,'[1]Brokers'!$B$9:$S$67,12,0)</f>
        <v>0</v>
      </c>
      <c r="K71" s="17">
        <v>0</v>
      </c>
      <c r="L71" s="17">
        <v>0</v>
      </c>
      <c r="M71" s="18">
        <f t="shared" si="7"/>
        <v>0</v>
      </c>
      <c r="N71" s="17">
        <f>VLOOKUP(B71,'[3]Sheet5'!$B$9:$AA$68,26,0)</f>
        <v>0</v>
      </c>
      <c r="O71" s="32">
        <f t="shared" si="10"/>
        <v>0</v>
      </c>
      <c r="P71" s="29"/>
    </row>
    <row r="72" spans="1:16" ht="15">
      <c r="A72" s="12">
        <v>57</v>
      </c>
      <c r="B72" s="13" t="s">
        <v>105</v>
      </c>
      <c r="C72" s="14" t="s">
        <v>106</v>
      </c>
      <c r="D72" s="15"/>
      <c r="E72" s="16"/>
      <c r="F72" s="16"/>
      <c r="G72" s="17">
        <f>VLOOKUP(B72,'[1]Brokers'!$B$9:$H$67,7,0)</f>
        <v>0</v>
      </c>
      <c r="H72" s="17">
        <f>VLOOKUP(B72,'[1]Brokers'!$B$9:$X$67,23,0)</f>
        <v>0</v>
      </c>
      <c r="I72" s="17">
        <f>VLOOKUP(B72,'[1]Brokers'!$B$9:$Q$67,16,0)</f>
        <v>0</v>
      </c>
      <c r="J72" s="17">
        <f>VLOOKUP(B72,'[1]Brokers'!$B$9:$S$67,12,0)</f>
        <v>0</v>
      </c>
      <c r="K72" s="17">
        <v>0</v>
      </c>
      <c r="L72" s="17">
        <v>0</v>
      </c>
      <c r="M72" s="18">
        <f t="shared" si="7"/>
        <v>0</v>
      </c>
      <c r="N72" s="17">
        <f>VLOOKUP(B72,'[3]Sheet5'!$B$9:$AA$68,26,0)</f>
        <v>0</v>
      </c>
      <c r="O72" s="32">
        <f t="shared" si="10"/>
        <v>0</v>
      </c>
      <c r="P72" s="29"/>
    </row>
    <row r="73" spans="1:17" ht="15">
      <c r="A73" s="12">
        <v>58</v>
      </c>
      <c r="B73" s="13" t="s">
        <v>125</v>
      </c>
      <c r="C73" s="14" t="s">
        <v>126</v>
      </c>
      <c r="D73" s="15"/>
      <c r="E73" s="16"/>
      <c r="F73" s="16"/>
      <c r="G73" s="17">
        <f>VLOOKUP(B73,'[1]Brokers'!$B$9:$H$67,7,0)</f>
        <v>0</v>
      </c>
      <c r="H73" s="17">
        <f>VLOOKUP(B73,'[1]Brokers'!$B$9:$X$67,23,0)</f>
        <v>0</v>
      </c>
      <c r="I73" s="17">
        <f>VLOOKUP(B73,'[1]Brokers'!$B$9:$Q$67,16,0)</f>
        <v>0</v>
      </c>
      <c r="J73" s="17">
        <f>VLOOKUP(B73,'[1]Brokers'!$B$9:$S$67,12,0)</f>
        <v>0</v>
      </c>
      <c r="K73" s="17">
        <v>0</v>
      </c>
      <c r="L73" s="17">
        <v>0</v>
      </c>
      <c r="M73" s="18">
        <f t="shared" si="7"/>
        <v>0</v>
      </c>
      <c r="N73" s="17">
        <f>VLOOKUP(B73,'[3]Sheet5'!$B$9:$AA$68,26,0)</f>
        <v>0</v>
      </c>
      <c r="O73" s="32">
        <f t="shared" si="10"/>
        <v>0</v>
      </c>
      <c r="P73" s="29"/>
      <c r="Q73" s="21"/>
    </row>
    <row r="74" spans="1:17" ht="15">
      <c r="A74" s="12">
        <v>59</v>
      </c>
      <c r="B74" s="13" t="s">
        <v>127</v>
      </c>
      <c r="C74" s="14" t="s">
        <v>128</v>
      </c>
      <c r="D74" s="15"/>
      <c r="E74" s="16"/>
      <c r="F74" s="16"/>
      <c r="G74" s="17">
        <f>VLOOKUP(B74,'[1]Brokers'!$B$9:$H$67,7,0)</f>
        <v>0</v>
      </c>
      <c r="H74" s="17">
        <f>VLOOKUP(B74,'[1]Brokers'!$B$9:$X$67,23,0)</f>
        <v>0</v>
      </c>
      <c r="I74" s="17">
        <f>VLOOKUP(B74,'[1]Brokers'!$B$9:$Q$67,16,0)</f>
        <v>0</v>
      </c>
      <c r="J74" s="17">
        <f>VLOOKUP(B74,'[1]Brokers'!$B$9:$S$67,12,0)</f>
        <v>0</v>
      </c>
      <c r="K74" s="17">
        <v>0</v>
      </c>
      <c r="L74" s="17">
        <v>0</v>
      </c>
      <c r="M74" s="18">
        <f t="shared" si="7"/>
        <v>0</v>
      </c>
      <c r="N74" s="17">
        <f>VLOOKUP(B74,'[3]Sheet5'!$B$9:$AA$68,26,0)</f>
        <v>0</v>
      </c>
      <c r="O74" s="32">
        <f t="shared" si="10"/>
        <v>0</v>
      </c>
      <c r="P74" s="29"/>
      <c r="Q74" s="21"/>
    </row>
    <row r="75" spans="1:17" ht="16.5" thickBot="1">
      <c r="A75" s="38" t="s">
        <v>6</v>
      </c>
      <c r="B75" s="39"/>
      <c r="C75" s="40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 aca="true" t="shared" si="11" ref="G75:O75">SUM(G16:G74)</f>
        <v>8800236514.060001</v>
      </c>
      <c r="H75" s="23">
        <f t="shared" si="11"/>
        <v>1208342680</v>
      </c>
      <c r="I75" s="23">
        <f t="shared" si="11"/>
        <v>0</v>
      </c>
      <c r="J75" s="23">
        <f t="shared" si="11"/>
        <v>12863076000</v>
      </c>
      <c r="K75" s="23">
        <f t="shared" si="11"/>
        <v>0</v>
      </c>
      <c r="L75" s="23">
        <f t="shared" si="11"/>
        <v>0</v>
      </c>
      <c r="M75" s="23">
        <f t="shared" si="11"/>
        <v>22871655194.06</v>
      </c>
      <c r="N75" s="23">
        <f t="shared" si="11"/>
        <v>127933138518.59993</v>
      </c>
      <c r="O75" s="33">
        <f t="shared" si="11"/>
        <v>1.0000000000000007</v>
      </c>
      <c r="Q75" s="21"/>
    </row>
    <row r="76" spans="12:17" ht="15">
      <c r="L76" s="25"/>
      <c r="M76" s="26"/>
      <c r="O76" s="25"/>
      <c r="Q76" s="21"/>
    </row>
    <row r="77" spans="2:17" ht="27.6" customHeight="1">
      <c r="B77" s="53" t="s">
        <v>129</v>
      </c>
      <c r="C77" s="53"/>
      <c r="D77" s="53"/>
      <c r="E77" s="53"/>
      <c r="F77" s="53"/>
      <c r="H77" s="27"/>
      <c r="I77" s="27"/>
      <c r="L77" s="25"/>
      <c r="M77" s="25"/>
      <c r="N77" s="25"/>
      <c r="Q77" s="21"/>
    </row>
    <row r="78" spans="3:17" ht="27.6" customHeight="1">
      <c r="C78" s="54"/>
      <c r="D78" s="54"/>
      <c r="E78" s="54"/>
      <c r="F78" s="54"/>
      <c r="M78" s="25"/>
      <c r="N78" s="25"/>
      <c r="Q78" s="21"/>
    </row>
    <row r="79" ht="15">
      <c r="Q79" s="21"/>
    </row>
    <row r="80" ht="15"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2018-07-06T02:25:02Z</cp:lastPrinted>
  <dcterms:created xsi:type="dcterms:W3CDTF">2017-06-09T07:51:20Z</dcterms:created>
  <dcterms:modified xsi:type="dcterms:W3CDTF">2018-07-06T02:25:02Z</dcterms:modified>
  <cp:category/>
  <cp:version/>
  <cp:contentType/>
  <cp:contentStatus/>
</cp:coreProperties>
</file>